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endium 2018\Dataset\BMB\For Publishing\"/>
    </mc:Choice>
  </mc:AlternateContent>
  <bookViews>
    <workbookView xWindow="0" yWindow="0" windowWidth="20490" windowHeight="6765" tabRatio="669"/>
  </bookViews>
  <sheets>
    <sheet name="Dashboard" sheetId="55" r:id="rId1"/>
    <sheet name="Table" sheetId="6" r:id="rId2"/>
    <sheet name="Sheet2" sheetId="32" state="hidden" r:id="rId3"/>
    <sheet name="Sheet" sheetId="39" state="hidden" r:id="rId4"/>
    <sheet name="Wildlife Permits" sheetId="10" state="hidden" r:id="rId5"/>
    <sheet name="Rev for LTP" sheetId="42" state="hidden" r:id="rId6"/>
    <sheet name="Sheet 1" sheetId="51" state="hidden" r:id="rId7"/>
    <sheet name="Fig.16" sheetId="52" state="hidden" r:id="rId8"/>
    <sheet name="CITES" sheetId="50" state="hidden" r:id="rId9"/>
    <sheet name="Non-CITES" sheetId="54" state="hidden" r:id="rId10"/>
  </sheets>
  <definedNames>
    <definedName name="_xlnm.Print_Area" localSheetId="3">Sheet!$A$1:$D$37</definedName>
    <definedName name="_xlnm.Print_Area" localSheetId="1">Table!$A$1:$H$66</definedName>
    <definedName name="_xlnm.Print_Area" localSheetId="4">'Wildlife Permits'!$A$1:$J$8</definedName>
  </definedNames>
  <calcPr calcId="152511"/>
</workbook>
</file>

<file path=xl/calcChain.xml><?xml version="1.0" encoding="utf-8"?>
<calcChain xmlns="http://schemas.openxmlformats.org/spreadsheetml/2006/main">
  <c r="P2" i="55" l="1"/>
  <c r="Q5" i="55" s="1"/>
  <c r="O23" i="55"/>
  <c r="O24" i="55"/>
  <c r="O25" i="55"/>
  <c r="O26" i="55"/>
  <c r="O27" i="55"/>
  <c r="O28" i="55"/>
  <c r="O29" i="55"/>
  <c r="O30" i="55"/>
  <c r="O31" i="55"/>
  <c r="O22" i="55"/>
  <c r="F62" i="6"/>
  <c r="F60" i="6" s="1"/>
  <c r="F35" i="6"/>
  <c r="F33" i="6" s="1"/>
  <c r="E33" i="6"/>
  <c r="D33" i="6"/>
  <c r="C33" i="6"/>
  <c r="D51" i="6"/>
  <c r="E51" i="6"/>
  <c r="F51" i="6"/>
  <c r="G51" i="6"/>
  <c r="H51" i="6"/>
  <c r="C51" i="6"/>
  <c r="H60" i="6"/>
  <c r="G60" i="6"/>
  <c r="E60" i="6"/>
  <c r="D60" i="6"/>
  <c r="C60" i="6"/>
  <c r="H33" i="6"/>
  <c r="G33" i="6"/>
  <c r="H24" i="6"/>
  <c r="G24" i="6"/>
  <c r="F24" i="6"/>
  <c r="E24" i="6"/>
  <c r="D24" i="6"/>
  <c r="C24" i="6"/>
  <c r="H13" i="6"/>
  <c r="G13" i="6"/>
  <c r="F13" i="6"/>
  <c r="E13" i="6"/>
  <c r="D13" i="6"/>
  <c r="C13" i="6"/>
  <c r="F49" i="6"/>
  <c r="F48" i="6"/>
  <c r="F47" i="6"/>
  <c r="F46" i="6"/>
  <c r="F45" i="6"/>
  <c r="H55" i="6"/>
  <c r="G55" i="6"/>
  <c r="F55" i="6"/>
  <c r="E55" i="6"/>
  <c r="D55" i="6"/>
  <c r="C55" i="6"/>
  <c r="H43" i="6"/>
  <c r="E43" i="6"/>
  <c r="D43" i="6"/>
  <c r="C43" i="6"/>
  <c r="G7" i="6" l="1"/>
  <c r="C7" i="6"/>
  <c r="H7" i="6"/>
  <c r="F7" i="6"/>
  <c r="E7" i="6"/>
  <c r="D7" i="6"/>
</calcChain>
</file>

<file path=xl/sharedStrings.xml><?xml version="1.0" encoding="utf-8"?>
<sst xmlns="http://schemas.openxmlformats.org/spreadsheetml/2006/main" count="183" uniqueCount="138">
  <si>
    <t>TOTAL</t>
  </si>
  <si>
    <t xml:space="preserve"> </t>
  </si>
  <si>
    <t>CAR</t>
  </si>
  <si>
    <t>NCR</t>
  </si>
  <si>
    <t>4A</t>
  </si>
  <si>
    <t>4B</t>
  </si>
  <si>
    <t>Source: Protected Areas and Wildlife Bureau</t>
  </si>
  <si>
    <t>Region 1</t>
  </si>
  <si>
    <t>Region 2</t>
  </si>
  <si>
    <t>Salinas Natural Monument</t>
  </si>
  <si>
    <t>Region 3</t>
  </si>
  <si>
    <t>Bataan National Park</t>
  </si>
  <si>
    <t>Mount Arayat National Park</t>
  </si>
  <si>
    <t>Kaliwa Watershed Forest Reserve</t>
  </si>
  <si>
    <t>Maulawin Spring Protected Landscape</t>
  </si>
  <si>
    <t>Region 10</t>
  </si>
  <si>
    <t>Mt. Malindang Natural Park</t>
  </si>
  <si>
    <t>Mt. Kalatungan Range Natural Park</t>
  </si>
  <si>
    <t>Region 11</t>
  </si>
  <si>
    <t>Mati Protected Landscape</t>
  </si>
  <si>
    <t>Region 12</t>
  </si>
  <si>
    <t>Mt. Matutum Protected Landscape</t>
  </si>
  <si>
    <t>Allah Valley Watershed Forest Reserve</t>
  </si>
  <si>
    <t>Mt. Kitanglad Range Natural Park</t>
  </si>
  <si>
    <t>Manleluag Spring PL</t>
  </si>
  <si>
    <t>Northern Sierra Madre NP</t>
  </si>
  <si>
    <t>Peñablanca Protected L/S</t>
  </si>
  <si>
    <t>2012*</t>
  </si>
  <si>
    <t>Gratuitous/Research</t>
  </si>
  <si>
    <t>PERMIT</t>
  </si>
  <si>
    <t>Oct. 2004 to Mar. 7, 2005</t>
  </si>
  <si>
    <t>NUMBER</t>
  </si>
  <si>
    <t>Wildlife Farm Permit</t>
  </si>
  <si>
    <t>Wildlife Collector's Permit</t>
  </si>
  <si>
    <t>SUMMARY OF ISSUANCES OF WILDLIFE PERMITS:  CY 2006-2012*</t>
  </si>
  <si>
    <t>Region</t>
  </si>
  <si>
    <t>Name of Protected Area</t>
  </si>
  <si>
    <t>No. of PACBRMA</t>
  </si>
  <si>
    <t>Area           (ha)</t>
  </si>
  <si>
    <t>B e n e f i c i a r i e s</t>
  </si>
  <si>
    <t>No. of Families</t>
  </si>
  <si>
    <t>No. of Individual</t>
  </si>
  <si>
    <t>Male</t>
  </si>
  <si>
    <t>Female</t>
  </si>
  <si>
    <t>Total</t>
  </si>
  <si>
    <t>Philippines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</si>
  <si>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</si>
  <si>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</si>
  <si>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</si>
  <si>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</si>
  <si>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</si>
  <si>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</si>
  <si>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</si>
  <si>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</si>
  <si>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</si>
  <si>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</si>
  <si>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</si>
  <si>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</si>
  <si>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</si>
  <si>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              * January - June 2012</t>
  </si>
  <si>
    <t>Initial</t>
  </si>
  <si>
    <t>Additional</t>
  </si>
  <si>
    <t>Unproclaimed</t>
  </si>
  <si>
    <t xml:space="preserve"> Proclaimed PAs under NIPAS</t>
  </si>
  <si>
    <t>Revenue</t>
  </si>
  <si>
    <t>CITES Permits</t>
  </si>
  <si>
    <t>Non-CITES Permits</t>
  </si>
  <si>
    <t>CITES Income Generated</t>
  </si>
  <si>
    <t>Non-CITES Income Generated</t>
  </si>
  <si>
    <t>Ecotourism sites</t>
  </si>
  <si>
    <t>Vigan</t>
  </si>
  <si>
    <t>Cordillera Rice Terraces</t>
  </si>
  <si>
    <t>Mount Pinatubo</t>
  </si>
  <si>
    <t>Wawa Dam, Montalban</t>
  </si>
  <si>
    <t>Mount Makiling</t>
  </si>
  <si>
    <t>Mount Isarog, Camsur</t>
  </si>
  <si>
    <t>Mayon Volcano</t>
  </si>
  <si>
    <t>Donsol, Sorsogon</t>
  </si>
  <si>
    <t>Garden of Malasag</t>
  </si>
  <si>
    <t>Dipolog City, ZDN</t>
  </si>
  <si>
    <t>Mount Apo, DVS</t>
  </si>
  <si>
    <t>Lake Sebu, S. Cotabato</t>
  </si>
  <si>
    <t>* Protected Areas</t>
  </si>
  <si>
    <t>Batanes *</t>
  </si>
  <si>
    <t>Peñablanca *</t>
  </si>
  <si>
    <t>Hundred Islands *</t>
  </si>
  <si>
    <t>Taal Volcano *</t>
  </si>
  <si>
    <t>Bulusan Volcano *</t>
  </si>
  <si>
    <t>Apo Reef, Mindoro *</t>
  </si>
  <si>
    <t>Mt. Guiting-Guiting *</t>
  </si>
  <si>
    <t>El Nido, Palawan *</t>
  </si>
  <si>
    <t>PPUR *</t>
  </si>
  <si>
    <t>Tubbataha Reef *</t>
  </si>
  <si>
    <t>Sohoton Caves, W. Samar *</t>
  </si>
  <si>
    <t>Lake Danao, Leyte *</t>
  </si>
  <si>
    <t>Mt. Kanlaon, O. Negros *</t>
  </si>
  <si>
    <t>Olango Island, Cebu *</t>
  </si>
  <si>
    <t>Chocolate Hills, Bohol *</t>
  </si>
  <si>
    <t>Tañon Strait, O. Negros *</t>
  </si>
  <si>
    <t>Apo Island, O. Negros *</t>
  </si>
  <si>
    <t>Siargao Island, SDN *</t>
  </si>
  <si>
    <t>Camiguin Island *</t>
  </si>
  <si>
    <t>Agusan Marsh *</t>
  </si>
  <si>
    <t>Initao PLS/Mimbilisan NP</t>
  </si>
  <si>
    <t>Location</t>
  </si>
  <si>
    <t>Caraga</t>
  </si>
  <si>
    <t>Region 7</t>
  </si>
  <si>
    <t>Rajah Sikatuna Protected Landscape</t>
  </si>
  <si>
    <t>Loboc Watershed Forest Reserve</t>
  </si>
  <si>
    <t>Note: PACBRMA - Protected Area Community- Based Resource Management Agreement</t>
  </si>
  <si>
    <t xml:space="preserve">          Not all have entries for MALE and FEMALE thus sum may not be equal to the entry under Total</t>
  </si>
  <si>
    <t>Unnamed NP, Wildlife Sanctuary and Game Preserve (PD 1636)</t>
  </si>
  <si>
    <t>Upper Marikina River Basin Protected Landscape (Marikina Watershed Reservation)</t>
  </si>
  <si>
    <t>Mts. Palay-Palay-Mataas-na-Gulod Protected Landscape</t>
  </si>
  <si>
    <t>Mts. Banahaw-San Cristobal Protected Landscape</t>
  </si>
  <si>
    <t>Siargao Protected Landscape/Seascape</t>
  </si>
  <si>
    <t>Source: Biodiversity Management Bureau</t>
  </si>
  <si>
    <t>Alejawan-Cansuhay-Anibongan River WFR</t>
  </si>
  <si>
    <t>Camotes Islands MSFR</t>
  </si>
  <si>
    <t>Candijay-Anda-Mabini MSFR/WA</t>
  </si>
  <si>
    <t>Central Cebu PL</t>
  </si>
  <si>
    <t>Getafe MSFR/WA</t>
  </si>
  <si>
    <t>Inabanga-Buenavista MSFR/WA</t>
  </si>
  <si>
    <t>CALABARZON</t>
  </si>
  <si>
    <t>CARAGA</t>
  </si>
  <si>
    <t>Number of PACBRMA</t>
  </si>
  <si>
    <t>Beneficiaries</t>
  </si>
  <si>
    <t>Families</t>
  </si>
  <si>
    <t>Individuals</t>
  </si>
  <si>
    <t>Select Data</t>
  </si>
  <si>
    <t>Beneficiaries - No. of Individuals</t>
  </si>
  <si>
    <t>Beneficiaries - No. of Families</t>
  </si>
  <si>
    <t>Area (in ha)</t>
  </si>
  <si>
    <t>Number of Families</t>
  </si>
  <si>
    <t>Number of Individuals</t>
  </si>
  <si>
    <t>Summary of PACBRMA per Protected Areas as of December 2018</t>
  </si>
  <si>
    <t>Table 3. Summary of PACBRMA per Protected Area: 2018</t>
  </si>
  <si>
    <t>Table 3. SUMMARY OF PACBRMA PER PROTECTED AREA AS OF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</si>
</sst>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&quot; &quot;#,##0.00&quot; &quot;;&quot; (&quot;#,##0.00&quot;)&quot;;&quot; -&quot;00&quot; &quot;;&quot; &quot;@&quot; &quot;"/>
  </numFmts>
  <fonts count="27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" fillId="0" borderId="0" applyNumberFormat="0" applyFont="0" applyBorder="0" applyProtection="0"/>
    <xf numFmtId="0" fontId="5" fillId="0" borderId="0"/>
  </cellStyleXfs>
  <cellXfs count="155">
    <xf numFmtId="0" fontId="0" fillId="0" borderId="0" xfId="0"/>
    <xf numFmtId="0" fontId="6" fillId="0" borderId="0" xfId="0" quotePrefix="1" applyFont="1" applyAlignment="1">
      <alignment horizontal="center"/>
    </xf>
    <xf numFmtId="164" fontId="3" fillId="0" borderId="0" xfId="1" applyNumberFormat="1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10" fillId="0" borderId="0" xfId="0" applyFont="1" applyAlignment="1">
      <alignment horizontal="center" vertical="center"/>
    </xf>
    <xf numFmtId="43" fontId="11" fillId="0" borderId="0" xfId="1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3" xfId="0" applyBorder="1"/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43" fontId="11" fillId="0" borderId="3" xfId="1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5" xfId="1" applyNumberFormat="1" applyFont="1" applyBorder="1" applyAlignment="1"/>
    <xf numFmtId="164" fontId="13" fillId="0" borderId="5" xfId="1" applyNumberFormat="1" applyFont="1" applyBorder="1"/>
    <xf numFmtId="164" fontId="13" fillId="0" borderId="6" xfId="1" applyNumberFormat="1" applyFont="1" applyBorder="1" applyAlignment="1"/>
    <xf numFmtId="164" fontId="13" fillId="0" borderId="6" xfId="1" applyNumberFormat="1" applyFont="1" applyBorder="1"/>
    <xf numFmtId="164" fontId="13" fillId="0" borderId="6" xfId="1" applyNumberFormat="1" applyFont="1" applyFill="1" applyBorder="1"/>
    <xf numFmtId="164" fontId="14" fillId="0" borderId="6" xfId="1" applyNumberFormat="1" applyFont="1" applyFill="1" applyBorder="1"/>
    <xf numFmtId="164" fontId="13" fillId="0" borderId="7" xfId="1" applyNumberFormat="1" applyFont="1" applyBorder="1"/>
    <xf numFmtId="164" fontId="13" fillId="0" borderId="7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4" borderId="10" xfId="0" applyFill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0" fillId="0" borderId="16" xfId="0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5" borderId="10" xfId="0" applyFont="1" applyFill="1" applyBorder="1"/>
    <xf numFmtId="0" fontId="17" fillId="0" borderId="0" xfId="0" applyFont="1" applyFill="1" applyBorder="1"/>
    <xf numFmtId="0" fontId="18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/>
    <xf numFmtId="0" fontId="17" fillId="0" borderId="0" xfId="0" applyFont="1" applyFill="1" applyBorder="1" applyAlignment="1"/>
    <xf numFmtId="0" fontId="17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0" fontId="0" fillId="0" borderId="19" xfId="0" applyFill="1" applyBorder="1"/>
    <xf numFmtId="0" fontId="17" fillId="0" borderId="0" xfId="0" applyFont="1" applyFill="1"/>
    <xf numFmtId="165" fontId="1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7" fillId="0" borderId="0" xfId="0" applyFont="1" applyFill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43" fontId="17" fillId="0" borderId="0" xfId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7" fillId="0" borderId="0" xfId="1" applyNumberFormat="1" applyFont="1" applyFill="1" applyBorder="1" applyAlignment="1">
      <alignment horizontal="left"/>
    </xf>
    <xf numFmtId="164" fontId="17" fillId="0" borderId="0" xfId="1" applyNumberFormat="1" applyFont="1" applyFill="1" applyBorder="1" applyAlignment="1">
      <alignment horizontal="left"/>
    </xf>
    <xf numFmtId="43" fontId="17" fillId="0" borderId="0" xfId="1" applyNumberFormat="1" applyFont="1" applyFill="1" applyBorder="1" applyAlignment="1">
      <alignment horizontal="right"/>
    </xf>
    <xf numFmtId="37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43" fontId="17" fillId="0" borderId="0" xfId="1" applyNumberFormat="1" applyFont="1" applyFill="1" applyBorder="1" applyAlignment="1">
      <alignment horizontal="center"/>
    </xf>
    <xf numFmtId="43" fontId="17" fillId="0" borderId="8" xfId="1" applyFont="1" applyFill="1" applyBorder="1" applyAlignment="1">
      <alignment horizontal="right"/>
    </xf>
    <xf numFmtId="164" fontId="17" fillId="0" borderId="8" xfId="1" applyNumberFormat="1" applyFont="1" applyFill="1" applyBorder="1" applyAlignment="1">
      <alignment horizontal="right"/>
    </xf>
    <xf numFmtId="164" fontId="17" fillId="0" borderId="0" xfId="0" applyNumberFormat="1" applyFont="1" applyFill="1" applyAlignment="1">
      <alignment horizontal="center"/>
    </xf>
    <xf numFmtId="43" fontId="0" fillId="0" borderId="0" xfId="0" applyNumberFormat="1" applyFill="1"/>
    <xf numFmtId="164" fontId="0" fillId="0" borderId="0" xfId="0" applyNumberFormat="1" applyFill="1"/>
    <xf numFmtId="0" fontId="19" fillId="0" borderId="0" xfId="0" applyFont="1" applyFill="1"/>
    <xf numFmtId="0" fontId="0" fillId="7" borderId="0" xfId="0" applyFont="1" applyFill="1" applyProtection="1">
      <protection hidden="1"/>
    </xf>
    <xf numFmtId="0" fontId="0" fillId="7" borderId="0" xfId="0" applyFont="1" applyFill="1" applyAlignment="1" applyProtection="1">
      <alignment horizontal="right" indent="1"/>
      <protection hidden="1"/>
    </xf>
    <xf numFmtId="0" fontId="6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right" indent="5"/>
      <protection hidden="1"/>
    </xf>
    <xf numFmtId="4" fontId="0" fillId="4" borderId="0" xfId="0" applyNumberFormat="1" applyFont="1" applyFill="1" applyBorder="1" applyAlignment="1" applyProtection="1">
      <alignment horizontal="right" indent="1"/>
      <protection hidden="1"/>
    </xf>
    <xf numFmtId="3" fontId="0" fillId="4" borderId="0" xfId="0" applyNumberFormat="1" applyFont="1" applyFill="1" applyBorder="1" applyAlignment="1" applyProtection="1">
      <alignment horizontal="right" indent="2"/>
      <protection hidden="1"/>
    </xf>
    <xf numFmtId="0" fontId="0" fillId="4" borderId="8" xfId="0" applyFont="1" applyFill="1" applyBorder="1" applyAlignment="1" applyProtection="1">
      <alignment horizontal="right" indent="5"/>
      <protection hidden="1"/>
    </xf>
    <xf numFmtId="4" fontId="0" fillId="4" borderId="8" xfId="0" applyNumberFormat="1" applyFont="1" applyFill="1" applyBorder="1" applyAlignment="1" applyProtection="1">
      <alignment horizontal="right" indent="1"/>
      <protection hidden="1"/>
    </xf>
    <xf numFmtId="3" fontId="0" fillId="4" borderId="8" xfId="0" applyNumberFormat="1" applyFont="1" applyFill="1" applyBorder="1" applyAlignment="1" applyProtection="1">
      <alignment horizontal="right" indent="2"/>
      <protection hidden="1"/>
    </xf>
    <xf numFmtId="0" fontId="25" fillId="8" borderId="3" xfId="0" applyFont="1" applyFill="1" applyBorder="1" applyAlignment="1" applyProtection="1">
      <alignment horizontal="center"/>
      <protection locked="0" hidden="1"/>
    </xf>
    <xf numFmtId="0" fontId="0" fillId="4" borderId="0" xfId="0" applyFont="1" applyFill="1" applyProtection="1"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Protection="1">
      <protection hidden="1"/>
    </xf>
    <xf numFmtId="0" fontId="0" fillId="4" borderId="27" xfId="0" applyFont="1" applyFill="1" applyBorder="1" applyProtection="1">
      <protection hidden="1"/>
    </xf>
    <xf numFmtId="0" fontId="0" fillId="4" borderId="20" xfId="0" applyFont="1" applyFill="1" applyBorder="1" applyProtection="1">
      <protection hidden="1"/>
    </xf>
    <xf numFmtId="0" fontId="0" fillId="4" borderId="28" xfId="0" applyFont="1" applyFill="1" applyBorder="1" applyProtection="1">
      <protection hidden="1"/>
    </xf>
    <xf numFmtId="0" fontId="6" fillId="4" borderId="32" xfId="0" applyFont="1" applyFill="1" applyBorder="1" applyAlignment="1" applyProtection="1">
      <alignment horizontal="center" vertical="center"/>
      <protection hidden="1"/>
    </xf>
    <xf numFmtId="0" fontId="0" fillId="4" borderId="33" xfId="0" applyFont="1" applyFill="1" applyBorder="1" applyAlignment="1" applyProtection="1">
      <alignment horizontal="center"/>
      <protection hidden="1"/>
    </xf>
    <xf numFmtId="3" fontId="0" fillId="4" borderId="34" xfId="0" applyNumberFormat="1" applyFont="1" applyFill="1" applyBorder="1" applyAlignment="1" applyProtection="1">
      <alignment horizontal="right" indent="2"/>
      <protection hidden="1"/>
    </xf>
    <xf numFmtId="0" fontId="0" fillId="4" borderId="35" xfId="0" applyFont="1" applyFill="1" applyBorder="1" applyAlignment="1" applyProtection="1">
      <alignment horizontal="center"/>
      <protection hidden="1"/>
    </xf>
    <xf numFmtId="3" fontId="0" fillId="4" borderId="36" xfId="0" applyNumberFormat="1" applyFont="1" applyFill="1" applyBorder="1" applyAlignment="1" applyProtection="1">
      <alignment horizontal="right" indent="2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6" fillId="4" borderId="31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7" fillId="0" borderId="2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19" xfId="0" applyFont="1" applyFill="1" applyBorder="1" applyAlignment="1">
      <alignment horizontal="left" vertical="center"/>
    </xf>
  </cellXfs>
  <cellStyles count="9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Fig. 3. Beneficiaries (Number of Families) of PACBRMA per Region: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Dashboard!$N$10:$N$18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CALABARZON</c:v>
                </c:pt>
                <c:pt idx="4">
                  <c:v>7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CARAGA</c:v>
                </c:pt>
              </c:strCache>
            </c:strRef>
          </c:cat>
          <c:val>
            <c:numRef>
              <c:f>Dashboard!$O$23:$O$31</c:f>
              <c:numCache>
                <c:formatCode>General</c:formatCode>
                <c:ptCount val="9"/>
                <c:pt idx="0">
                  <c:v>8.1199999999999992</c:v>
                </c:pt>
                <c:pt idx="1">
                  <c:v>8861.8100000000013</c:v>
                </c:pt>
                <c:pt idx="2">
                  <c:v>686.8</c:v>
                </c:pt>
                <c:pt idx="3">
                  <c:v>8809.4</c:v>
                </c:pt>
                <c:pt idx="4">
                  <c:v>2626.74</c:v>
                </c:pt>
                <c:pt idx="5">
                  <c:v>3315.22</c:v>
                </c:pt>
                <c:pt idx="6">
                  <c:v>811.44</c:v>
                </c:pt>
                <c:pt idx="7">
                  <c:v>14422</c:v>
                </c:pt>
                <c:pt idx="8">
                  <c:v>2425.54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279247456"/>
        <c:axId val="279253728"/>
      </c:barChart>
      <c:catAx>
        <c:axId val="27924745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+mn-lt"/>
                  </a:rPr>
                  <a:t>Region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253728"/>
        <c:crosses val="autoZero"/>
        <c:auto val="1"/>
        <c:lblAlgn val="ctr"/>
        <c:lblOffset val="100"/>
        <c:noMultiLvlLbl val="0"/>
      </c:catAx>
      <c:valAx>
        <c:axId val="27925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Dashboard!$P$2</c:f>
              <c:strCache>
                <c:ptCount val="1"/>
                <c:pt idx="0">
                  <c:v>Area (in ha)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247456"/>
        <c:crosses val="max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15. Issuances of CITES/Non-CITES Permits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246280"/>
        <c:axId val="279248240"/>
      </c:barChart>
      <c:catAx>
        <c:axId val="27924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9248240"/>
        <c:crosses val="autoZero"/>
        <c:auto val="1"/>
        <c:lblAlgn val="ctr"/>
        <c:lblOffset val="100"/>
        <c:noMultiLvlLbl val="0"/>
      </c:catAx>
      <c:valAx>
        <c:axId val="27924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Permits</a:t>
                </a:r>
              </a:p>
            </c:rich>
          </c:tx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9246280"/>
        <c:crosses val="autoZero"/>
        <c:crossBetween val="between"/>
      </c:valAx>
    </c:plotArea>
    <c:legend>
      <c:legendPos val="t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16.  Renenues Generated for CITES/Non-CITES, CY 2000-2012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28526030514374"/>
          <c:y val="0.23786909404710799"/>
          <c:w val="0.83287845400363103"/>
          <c:h val="0.5899917516934079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6591768"/>
        <c:axId val="361040176"/>
        <c:axId val="0"/>
      </c:bar3DChart>
      <c:catAx>
        <c:axId val="27659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1040176"/>
        <c:crosses val="autoZero"/>
        <c:auto val="1"/>
        <c:lblAlgn val="ctr"/>
        <c:lblOffset val="100"/>
        <c:noMultiLvlLbl val="0"/>
      </c:catAx>
      <c:valAx>
        <c:axId val="36104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Income (Peso) </a:t>
                </a:r>
              </a:p>
            </c:rich>
          </c:tx>
          <c:layout>
            <c:manualLayout>
              <c:xMode val="edge"/>
              <c:yMode val="edge"/>
              <c:x val="2.1856695225872108E-2"/>
              <c:y val="0.44900270695003258"/>
            </c:manualLayout>
          </c:layout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6591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22483101506584802"/>
          <c:y val="0.11231752770715567"/>
          <c:w val="0.80296067617098554"/>
          <c:h val="0.17029875184097296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4</xdr:row>
      <xdr:rowOff>142875</xdr:rowOff>
    </xdr:from>
    <xdr:to>
      <xdr:col>11</xdr:col>
      <xdr:colOff>85725</xdr:colOff>
      <xdr:row>30</xdr:row>
      <xdr:rowOff>47625</xdr:rowOff>
    </xdr:to>
    <xdr:graphicFrame macro="">
      <xdr:nvGraphicFramePr>
        <xdr:cNvPr id="30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RowColHeaders="0" tabSelected="1" zoomScale="85" zoomScaleNormal="85" workbookViewId="0">
      <selection activeCell="J4" sqref="J4"/>
    </sheetView>
  </sheetViews>
  <sheetFormatPr defaultRowHeight="15" x14ac:dyDescent="0.25"/>
  <cols>
    <col min="1" max="1" width="14.7109375" style="110" customWidth="1"/>
    <col min="2" max="2" width="16.7109375" style="110" customWidth="1"/>
    <col min="3" max="3" width="17" style="110" customWidth="1"/>
    <col min="4" max="4" width="13.140625" style="110" customWidth="1"/>
    <col min="5" max="6" width="13.28515625" style="110" customWidth="1"/>
    <col min="7" max="7" width="10.85546875" style="110" customWidth="1"/>
    <col min="8" max="8" width="24.140625" style="110" customWidth="1"/>
    <col min="9" max="9" width="27.42578125" style="110" customWidth="1"/>
    <col min="10" max="10" width="32.85546875" style="110" customWidth="1"/>
    <col min="11" max="11" width="26.5703125" style="110" customWidth="1"/>
    <col min="12" max="12" width="12.7109375" style="110" customWidth="1"/>
    <col min="13" max="16384" width="9.140625" style="110"/>
  </cols>
  <sheetData>
    <row r="1" spans="1:19" ht="23.25" x14ac:dyDescent="0.35">
      <c r="A1" s="121" t="s">
        <v>135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9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12" t="s">
        <v>37</v>
      </c>
      <c r="O2" s="112" t="s">
        <v>125</v>
      </c>
      <c r="P2" s="112" t="str">
        <f>INDEX($O$2:$O$5,MATCH($J$4,$N$2:$N$5,0))</f>
        <v>Area (in ha)</v>
      </c>
      <c r="Q2" s="112" t="s">
        <v>1</v>
      </c>
      <c r="R2" s="112"/>
    </row>
    <row r="3" spans="1:19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12" t="s">
        <v>132</v>
      </c>
      <c r="O3" s="112" t="s">
        <v>132</v>
      </c>
      <c r="P3" s="112" t="s">
        <v>1</v>
      </c>
      <c r="Q3" s="112"/>
      <c r="R3" s="112"/>
    </row>
    <row r="4" spans="1:19" x14ac:dyDescent="0.25">
      <c r="A4" s="99"/>
      <c r="B4" s="99"/>
      <c r="C4" s="99"/>
      <c r="D4" s="99"/>
      <c r="E4" s="99"/>
      <c r="F4" s="99"/>
      <c r="G4" s="99"/>
      <c r="H4" s="99"/>
      <c r="I4" s="100" t="s">
        <v>129</v>
      </c>
      <c r="J4" s="109" t="s">
        <v>132</v>
      </c>
      <c r="K4" s="99"/>
      <c r="L4" s="99"/>
      <c r="N4" s="112" t="s">
        <v>131</v>
      </c>
      <c r="O4" s="112" t="s">
        <v>133</v>
      </c>
      <c r="P4" s="112" t="s">
        <v>1</v>
      </c>
      <c r="Q4" s="112"/>
      <c r="R4" s="112"/>
    </row>
    <row r="5" spans="1:19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12" t="s">
        <v>130</v>
      </c>
      <c r="O5" s="112" t="s">
        <v>134</v>
      </c>
      <c r="P5" s="112" t="s">
        <v>1</v>
      </c>
      <c r="Q5" s="112" t="str">
        <f>CONCATENATE("Fig. 6. ",IF(OR(J4=N4,J4=N5),"Beneficiaries ("&amp;P2&amp;") of PACBRMA per Region: 2017",IF(J4=N3,P2&amp;" of PACBRMA per Region: 2017",P2&amp;" per Region: 2018")))</f>
        <v>Fig. 6. Area (in ha) of PACBRMA per Region: 2017</v>
      </c>
      <c r="R5" s="112" t="s">
        <v>1</v>
      </c>
    </row>
    <row r="6" spans="1:19" ht="15.75" thickBot="1" x14ac:dyDescent="0.3">
      <c r="A6" s="99"/>
      <c r="B6" s="113" t="s">
        <v>136</v>
      </c>
      <c r="C6" s="114"/>
      <c r="D6" s="114"/>
      <c r="E6" s="114"/>
      <c r="F6" s="115"/>
      <c r="G6" s="99"/>
      <c r="H6" s="99"/>
      <c r="I6" s="99"/>
      <c r="J6" s="99"/>
      <c r="K6" s="99"/>
      <c r="L6" s="99"/>
      <c r="N6" s="112"/>
      <c r="O6" s="112"/>
      <c r="P6" s="112"/>
      <c r="Q6" s="112"/>
      <c r="R6" s="112"/>
    </row>
    <row r="7" spans="1:19" ht="15.75" thickTop="1" x14ac:dyDescent="0.25">
      <c r="A7" s="99"/>
      <c r="B7" s="122" t="s">
        <v>35</v>
      </c>
      <c r="C7" s="124" t="s">
        <v>125</v>
      </c>
      <c r="D7" s="126" t="s">
        <v>132</v>
      </c>
      <c r="E7" s="126" t="s">
        <v>126</v>
      </c>
      <c r="F7" s="128"/>
      <c r="G7" s="101"/>
      <c r="H7" s="99"/>
      <c r="I7" s="99"/>
      <c r="J7" s="99"/>
      <c r="K7" s="99"/>
      <c r="L7" s="99"/>
      <c r="N7" s="112"/>
      <c r="O7" s="112"/>
      <c r="P7" s="112"/>
      <c r="Q7" s="112"/>
      <c r="R7" s="112"/>
    </row>
    <row r="8" spans="1:19" ht="15.75" thickBot="1" x14ac:dyDescent="0.3">
      <c r="A8" s="99"/>
      <c r="B8" s="123"/>
      <c r="C8" s="125"/>
      <c r="D8" s="127"/>
      <c r="E8" s="111" t="s">
        <v>127</v>
      </c>
      <c r="F8" s="116" t="s">
        <v>128</v>
      </c>
      <c r="G8" s="102"/>
      <c r="H8" s="99"/>
      <c r="I8" s="99"/>
      <c r="J8" s="99"/>
      <c r="K8" s="99"/>
      <c r="L8" s="99"/>
      <c r="N8" s="112" t="s">
        <v>35</v>
      </c>
      <c r="O8" s="112" t="s">
        <v>37</v>
      </c>
      <c r="P8" s="112" t="s">
        <v>132</v>
      </c>
      <c r="Q8" s="112" t="s">
        <v>131</v>
      </c>
      <c r="R8" s="112" t="s">
        <v>130</v>
      </c>
      <c r="S8" s="110" t="s">
        <v>1</v>
      </c>
    </row>
    <row r="9" spans="1:19" ht="15.75" thickTop="1" x14ac:dyDescent="0.25">
      <c r="A9" s="99"/>
      <c r="B9" s="117" t="s">
        <v>45</v>
      </c>
      <c r="C9" s="103">
        <v>82</v>
      </c>
      <c r="D9" s="104">
        <v>41967.07</v>
      </c>
      <c r="E9" s="105">
        <v>5457</v>
      </c>
      <c r="F9" s="118">
        <v>15652</v>
      </c>
      <c r="G9" s="99"/>
      <c r="H9" s="99"/>
      <c r="I9" s="99"/>
      <c r="J9" s="99"/>
      <c r="K9" s="99"/>
      <c r="L9" s="99"/>
      <c r="N9" s="112" t="s">
        <v>45</v>
      </c>
      <c r="O9" s="112">
        <v>82</v>
      </c>
      <c r="P9" s="112">
        <v>41967.07</v>
      </c>
      <c r="Q9" s="112">
        <v>5457</v>
      </c>
      <c r="R9" s="112">
        <v>15652</v>
      </c>
    </row>
    <row r="10" spans="1:19" x14ac:dyDescent="0.25">
      <c r="A10" s="99"/>
      <c r="B10" s="117">
        <v>1</v>
      </c>
      <c r="C10" s="103">
        <v>1</v>
      </c>
      <c r="D10" s="104">
        <v>8.1199999999999992</v>
      </c>
      <c r="E10" s="105">
        <v>20</v>
      </c>
      <c r="F10" s="118">
        <v>79</v>
      </c>
      <c r="G10" s="99"/>
      <c r="H10" s="99"/>
      <c r="I10" s="99"/>
      <c r="J10" s="99"/>
      <c r="K10" s="99"/>
      <c r="L10" s="99"/>
      <c r="N10" s="112">
        <v>1</v>
      </c>
      <c r="O10" s="112">
        <v>1</v>
      </c>
      <c r="P10" s="112">
        <v>8.1199999999999992</v>
      </c>
      <c r="Q10" s="112">
        <v>20</v>
      </c>
      <c r="R10" s="112">
        <v>79</v>
      </c>
    </row>
    <row r="11" spans="1:19" x14ac:dyDescent="0.25">
      <c r="A11" s="99"/>
      <c r="B11" s="117">
        <v>2</v>
      </c>
      <c r="C11" s="103">
        <v>22</v>
      </c>
      <c r="D11" s="104">
        <v>8861.8100000000013</v>
      </c>
      <c r="E11" s="105">
        <v>1309</v>
      </c>
      <c r="F11" s="118">
        <v>6740</v>
      </c>
      <c r="G11" s="99"/>
      <c r="H11" s="99"/>
      <c r="I11" s="99"/>
      <c r="J11" s="99"/>
      <c r="K11" s="99"/>
      <c r="L11" s="99"/>
      <c r="N11" s="112">
        <v>2</v>
      </c>
      <c r="O11" s="112">
        <v>22</v>
      </c>
      <c r="P11" s="112">
        <v>8861.8100000000013</v>
      </c>
      <c r="Q11" s="112">
        <v>1309</v>
      </c>
      <c r="R11" s="112">
        <v>6740</v>
      </c>
    </row>
    <row r="12" spans="1:19" x14ac:dyDescent="0.25">
      <c r="A12" s="99"/>
      <c r="B12" s="117">
        <v>3</v>
      </c>
      <c r="C12" s="103">
        <v>4</v>
      </c>
      <c r="D12" s="104">
        <v>686.8</v>
      </c>
      <c r="E12" s="105">
        <v>165</v>
      </c>
      <c r="F12" s="118">
        <v>203</v>
      </c>
      <c r="G12" s="99"/>
      <c r="H12" s="99"/>
      <c r="I12" s="99"/>
      <c r="J12" s="99"/>
      <c r="K12" s="99"/>
      <c r="L12" s="99"/>
      <c r="N12" s="112">
        <v>3</v>
      </c>
      <c r="O12" s="112">
        <v>4</v>
      </c>
      <c r="P12" s="112">
        <v>686.8</v>
      </c>
      <c r="Q12" s="112">
        <v>165</v>
      </c>
      <c r="R12" s="112">
        <v>203</v>
      </c>
    </row>
    <row r="13" spans="1:19" x14ac:dyDescent="0.25">
      <c r="A13" s="99"/>
      <c r="B13" s="117" t="s">
        <v>123</v>
      </c>
      <c r="C13" s="103">
        <v>14</v>
      </c>
      <c r="D13" s="104">
        <v>8809.4</v>
      </c>
      <c r="E13" s="105">
        <v>1350</v>
      </c>
      <c r="F13" s="118">
        <v>1730</v>
      </c>
      <c r="G13" s="99"/>
      <c r="H13" s="99"/>
      <c r="I13" s="99"/>
      <c r="J13" s="99"/>
      <c r="K13" s="99"/>
      <c r="L13" s="99"/>
      <c r="N13" s="112" t="s">
        <v>123</v>
      </c>
      <c r="O13" s="112">
        <v>14</v>
      </c>
      <c r="P13" s="112">
        <v>8809.4</v>
      </c>
      <c r="Q13" s="112">
        <v>1350</v>
      </c>
      <c r="R13" s="112">
        <v>1730</v>
      </c>
    </row>
    <row r="14" spans="1:19" x14ac:dyDescent="0.25">
      <c r="A14" s="99"/>
      <c r="B14" s="117">
        <v>7</v>
      </c>
      <c r="C14" s="103">
        <v>16</v>
      </c>
      <c r="D14" s="104">
        <v>2626.74</v>
      </c>
      <c r="E14" s="105">
        <v>100</v>
      </c>
      <c r="F14" s="118">
        <v>444</v>
      </c>
      <c r="G14" s="99"/>
      <c r="H14" s="99"/>
      <c r="I14" s="99"/>
      <c r="J14" s="99"/>
      <c r="K14" s="99"/>
      <c r="L14" s="99"/>
      <c r="N14" s="112">
        <v>7</v>
      </c>
      <c r="O14" s="112">
        <v>16</v>
      </c>
      <c r="P14" s="112">
        <v>2626.74</v>
      </c>
      <c r="Q14" s="112">
        <v>100</v>
      </c>
      <c r="R14" s="112">
        <v>444</v>
      </c>
    </row>
    <row r="15" spans="1:19" x14ac:dyDescent="0.25">
      <c r="A15" s="99"/>
      <c r="B15" s="117">
        <v>10</v>
      </c>
      <c r="C15" s="103">
        <v>10</v>
      </c>
      <c r="D15" s="104">
        <v>3315.22</v>
      </c>
      <c r="E15" s="105">
        <v>520</v>
      </c>
      <c r="F15" s="118">
        <v>656</v>
      </c>
      <c r="G15" s="99"/>
      <c r="H15" s="99"/>
      <c r="I15" s="99"/>
      <c r="J15" s="99"/>
      <c r="K15" s="99"/>
      <c r="L15" s="99"/>
      <c r="N15" s="112">
        <v>10</v>
      </c>
      <c r="O15" s="112">
        <v>10</v>
      </c>
      <c r="P15" s="112">
        <v>3315.22</v>
      </c>
      <c r="Q15" s="112">
        <v>520</v>
      </c>
      <c r="R15" s="112">
        <v>656</v>
      </c>
    </row>
    <row r="16" spans="1:19" x14ac:dyDescent="0.25">
      <c r="A16" s="99"/>
      <c r="B16" s="117">
        <v>11</v>
      </c>
      <c r="C16" s="103">
        <v>4</v>
      </c>
      <c r="D16" s="104">
        <v>811.44</v>
      </c>
      <c r="E16" s="105">
        <v>64</v>
      </c>
      <c r="F16" s="118">
        <v>335</v>
      </c>
      <c r="G16" s="99"/>
      <c r="H16" s="99"/>
      <c r="I16" s="99"/>
      <c r="J16" s="99"/>
      <c r="K16" s="99"/>
      <c r="L16" s="99"/>
      <c r="N16" s="112">
        <v>11</v>
      </c>
      <c r="O16" s="112">
        <v>4</v>
      </c>
      <c r="P16" s="112">
        <v>811.44</v>
      </c>
      <c r="Q16" s="112">
        <v>64</v>
      </c>
      <c r="R16" s="112">
        <v>335</v>
      </c>
    </row>
    <row r="17" spans="1:18" x14ac:dyDescent="0.25">
      <c r="A17" s="99"/>
      <c r="B17" s="117">
        <v>12</v>
      </c>
      <c r="C17" s="103">
        <v>2</v>
      </c>
      <c r="D17" s="104">
        <v>14422</v>
      </c>
      <c r="E17" s="105">
        <v>164</v>
      </c>
      <c r="F17" s="118">
        <v>312</v>
      </c>
      <c r="G17" s="99"/>
      <c r="H17" s="99"/>
      <c r="I17" s="99"/>
      <c r="J17" s="99"/>
      <c r="K17" s="99"/>
      <c r="L17" s="99"/>
      <c r="N17" s="112">
        <v>12</v>
      </c>
      <c r="O17" s="112">
        <v>2</v>
      </c>
      <c r="P17" s="112">
        <v>14422</v>
      </c>
      <c r="Q17" s="112">
        <v>164</v>
      </c>
      <c r="R17" s="112">
        <v>312</v>
      </c>
    </row>
    <row r="18" spans="1:18" x14ac:dyDescent="0.25">
      <c r="A18" s="99"/>
      <c r="B18" s="119" t="s">
        <v>124</v>
      </c>
      <c r="C18" s="106">
        <v>9</v>
      </c>
      <c r="D18" s="107">
        <v>2425.54</v>
      </c>
      <c r="E18" s="108">
        <v>1765</v>
      </c>
      <c r="F18" s="120">
        <v>5153</v>
      </c>
      <c r="G18" s="99"/>
      <c r="H18" s="99"/>
      <c r="I18" s="99"/>
      <c r="J18" s="99"/>
      <c r="K18" s="99"/>
      <c r="L18" s="99"/>
      <c r="N18" s="112" t="s">
        <v>124</v>
      </c>
      <c r="O18" s="112">
        <v>9</v>
      </c>
      <c r="P18" s="112">
        <v>2425.54</v>
      </c>
      <c r="Q18" s="112">
        <v>1765</v>
      </c>
      <c r="R18" s="112">
        <v>5153</v>
      </c>
    </row>
    <row r="19" spans="1:18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112"/>
      <c r="O19" s="112"/>
      <c r="P19" s="112"/>
      <c r="Q19" s="112"/>
      <c r="R19" s="112"/>
    </row>
    <row r="20" spans="1:18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112"/>
      <c r="O20" s="112"/>
      <c r="P20" s="112"/>
      <c r="Q20" s="112"/>
      <c r="R20" s="112"/>
    </row>
    <row r="21" spans="1:18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N21" s="112"/>
      <c r="O21" s="112"/>
      <c r="P21" s="112"/>
      <c r="Q21" s="112"/>
      <c r="R21" s="112"/>
    </row>
    <row r="22" spans="1:18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N22" s="112" t="s">
        <v>45</v>
      </c>
      <c r="O22" s="112">
        <f>INDEX($O$9:$R$18,MATCH($N22,$N$9:$N$18,0),MATCH($J$4,$O$8:$R$8,0))</f>
        <v>41967.07</v>
      </c>
      <c r="P22" s="112"/>
      <c r="Q22" s="112"/>
      <c r="R22" s="112"/>
    </row>
    <row r="23" spans="1:18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N23" s="112">
        <v>1</v>
      </c>
      <c r="O23" s="112">
        <f t="shared" ref="O23:O31" si="0">INDEX($O$9:$R$18,MATCH($N23,$N$9:$N$18,0),MATCH($J$4,$O$8:$R$8,0))</f>
        <v>8.1199999999999992</v>
      </c>
      <c r="P23" s="112"/>
      <c r="Q23" s="112"/>
      <c r="R23" s="112"/>
    </row>
    <row r="24" spans="1:18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N24" s="112">
        <v>2</v>
      </c>
      <c r="O24" s="112">
        <f t="shared" si="0"/>
        <v>8861.8100000000013</v>
      </c>
      <c r="P24" s="112"/>
      <c r="Q24" s="112"/>
      <c r="R24" s="112"/>
    </row>
    <row r="25" spans="1:18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N25" s="112">
        <v>3</v>
      </c>
      <c r="O25" s="112">
        <f t="shared" si="0"/>
        <v>686.8</v>
      </c>
      <c r="P25" s="112"/>
      <c r="Q25" s="112"/>
      <c r="R25" s="112"/>
    </row>
    <row r="26" spans="1:18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N26" s="112" t="s">
        <v>123</v>
      </c>
      <c r="O26" s="112">
        <f t="shared" si="0"/>
        <v>8809.4</v>
      </c>
      <c r="P26" s="112"/>
      <c r="Q26" s="112"/>
      <c r="R26" s="112"/>
    </row>
    <row r="27" spans="1:18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N27" s="112">
        <v>7</v>
      </c>
      <c r="O27" s="112">
        <f t="shared" si="0"/>
        <v>2626.74</v>
      </c>
      <c r="P27" s="112"/>
      <c r="Q27" s="112"/>
      <c r="R27" s="112"/>
    </row>
    <row r="28" spans="1:18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N28" s="112">
        <v>10</v>
      </c>
      <c r="O28" s="112">
        <f t="shared" si="0"/>
        <v>3315.22</v>
      </c>
      <c r="P28" s="112"/>
      <c r="Q28" s="112"/>
      <c r="R28" s="112"/>
    </row>
    <row r="29" spans="1:18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N29" s="112">
        <v>11</v>
      </c>
      <c r="O29" s="112">
        <f t="shared" si="0"/>
        <v>811.44</v>
      </c>
      <c r="P29" s="112"/>
      <c r="Q29" s="112"/>
      <c r="R29" s="112"/>
    </row>
    <row r="30" spans="1:18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N30" s="112">
        <v>12</v>
      </c>
      <c r="O30" s="112">
        <f t="shared" si="0"/>
        <v>14422</v>
      </c>
      <c r="P30" s="112"/>
      <c r="Q30" s="112"/>
      <c r="R30" s="112"/>
    </row>
    <row r="31" spans="1:18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N31" s="112" t="s">
        <v>124</v>
      </c>
      <c r="O31" s="112">
        <f t="shared" si="0"/>
        <v>2425.54</v>
      </c>
      <c r="P31" s="112"/>
      <c r="Q31" s="112"/>
      <c r="R31" s="112"/>
    </row>
    <row r="32" spans="1:18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spans="1:12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1:12" x14ac:dyDescent="0.25">
      <c r="A34" s="99"/>
      <c r="B34" s="99" t="s">
        <v>116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1:12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sheetProtection algorithmName="SHA-512" hashValue="grng4tQ6CvJAUA07FXOnEHjP8ENo/QYdZsG1aIkksCLyC5MI2kuvkYLPsw91aP1iFQTdgYdo4tDIDs/5OXCVxQ==" saltValue="y35OBq06VFjau3WB4axg3g==" spinCount="100000" sheet="1" objects="1" scenarios="1" selectLockedCells="1"/>
  <mergeCells count="5">
    <mergeCell ref="A1:L1"/>
    <mergeCell ref="B7:B8"/>
    <mergeCell ref="C7:C8"/>
    <mergeCell ref="D7:D8"/>
    <mergeCell ref="E7:F7"/>
  </mergeCells>
  <dataValidations count="1">
    <dataValidation type="list" allowBlank="1" showInputMessage="1" showErrorMessage="1" sqref="J4">
      <formula1>$N$2:$N$5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zoomScaleNormal="100" zoomScaleSheetLayoutView="100" workbookViewId="0">
      <selection sqref="A1:H1"/>
    </sheetView>
  </sheetViews>
  <sheetFormatPr defaultRowHeight="15" x14ac:dyDescent="0.25"/>
  <cols>
    <col min="1" max="1" width="12.42578125" style="24" customWidth="1"/>
    <col min="2" max="2" width="40" style="24" customWidth="1"/>
    <col min="3" max="3" width="13.5703125" style="24" customWidth="1"/>
    <col min="4" max="4" width="12.85546875" style="24" customWidth="1"/>
    <col min="5" max="5" width="9.28515625" style="24" customWidth="1"/>
    <col min="6" max="6" width="10.28515625" style="24" customWidth="1"/>
    <col min="7" max="8" width="8.42578125" style="24" customWidth="1"/>
  </cols>
  <sheetData>
    <row r="1" spans="1:8" ht="18" x14ac:dyDescent="0.25">
      <c r="A1" s="130" t="s">
        <v>137</v>
      </c>
      <c r="B1" s="130"/>
      <c r="C1" s="130"/>
      <c r="D1" s="130"/>
      <c r="E1" s="130"/>
      <c r="F1" s="130"/>
      <c r="G1" s="130"/>
      <c r="H1" s="130"/>
    </row>
    <row r="2" spans="1:8" ht="9.75" customHeight="1" thickBot="1" x14ac:dyDescent="0.3">
      <c r="A2" s="139"/>
      <c r="B2" s="139"/>
      <c r="C2" s="139"/>
      <c r="D2" s="139"/>
      <c r="E2" s="139"/>
      <c r="F2" s="139"/>
      <c r="G2" s="139"/>
      <c r="H2" s="139"/>
    </row>
    <row r="3" spans="1:8" ht="15.75" customHeight="1" thickTop="1" x14ac:dyDescent="0.25">
      <c r="A3" s="131" t="s">
        <v>35</v>
      </c>
      <c r="B3" s="131" t="s">
        <v>36</v>
      </c>
      <c r="C3" s="136" t="s">
        <v>37</v>
      </c>
      <c r="D3" s="136" t="s">
        <v>38</v>
      </c>
      <c r="E3" s="131" t="s">
        <v>39</v>
      </c>
      <c r="F3" s="131"/>
      <c r="G3" s="131"/>
      <c r="H3" s="131"/>
    </row>
    <row r="4" spans="1:8" ht="15.75" customHeight="1" x14ac:dyDescent="0.25">
      <c r="A4" s="134"/>
      <c r="B4" s="134"/>
      <c r="C4" s="137"/>
      <c r="D4" s="137"/>
      <c r="E4" s="132" t="s">
        <v>40</v>
      </c>
      <c r="F4" s="129" t="s">
        <v>41</v>
      </c>
      <c r="G4" s="129"/>
      <c r="H4" s="129"/>
    </row>
    <row r="5" spans="1:8" ht="15.75" customHeight="1" thickBot="1" x14ac:dyDescent="0.3">
      <c r="A5" s="135"/>
      <c r="B5" s="135"/>
      <c r="C5" s="138"/>
      <c r="D5" s="138"/>
      <c r="E5" s="133"/>
      <c r="F5" s="81" t="s">
        <v>44</v>
      </c>
      <c r="G5" s="81" t="s">
        <v>42</v>
      </c>
      <c r="H5" s="81" t="s">
        <v>43</v>
      </c>
    </row>
    <row r="6" spans="1:8" ht="7.5" customHeight="1" thickTop="1" x14ac:dyDescent="0.25">
      <c r="A6" s="64"/>
      <c r="B6" s="64"/>
      <c r="C6" s="65"/>
      <c r="D6" s="65"/>
      <c r="E6" s="65"/>
      <c r="F6" s="64"/>
      <c r="G6" s="64"/>
      <c r="H6" s="64"/>
    </row>
    <row r="7" spans="1:8" ht="15.75" customHeight="1" x14ac:dyDescent="0.25">
      <c r="A7" s="68" t="s">
        <v>45</v>
      </c>
      <c r="B7" s="69"/>
      <c r="C7" s="77">
        <f t="shared" ref="C7:H7" si="0">C9+C13+C19+C24+C33+C43+C51+C55+C60</f>
        <v>82</v>
      </c>
      <c r="D7" s="82">
        <f>D9+D13+D19+D24+D33+D43+D51+D55+D60</f>
        <v>41967.07</v>
      </c>
      <c r="E7" s="83">
        <f>E9+E13+E19+E24+E33+E43+E51+E55+E60</f>
        <v>5457</v>
      </c>
      <c r="F7" s="83">
        <f t="shared" si="0"/>
        <v>15652</v>
      </c>
      <c r="G7" s="83">
        <f t="shared" si="0"/>
        <v>6221</v>
      </c>
      <c r="H7" s="83">
        <f t="shared" si="0"/>
        <v>4616</v>
      </c>
    </row>
    <row r="8" spans="1:8" ht="7.5" customHeight="1" x14ac:dyDescent="0.25">
      <c r="A8" s="69"/>
      <c r="B8" s="69"/>
      <c r="C8" s="77"/>
      <c r="D8" s="84"/>
      <c r="E8" s="85"/>
      <c r="F8" s="85"/>
      <c r="G8" s="85"/>
      <c r="H8" s="85"/>
    </row>
    <row r="9" spans="1:8" ht="15.75" customHeight="1" x14ac:dyDescent="0.25">
      <c r="A9" s="67" t="s">
        <v>7</v>
      </c>
      <c r="B9" s="67"/>
      <c r="C9" s="68">
        <v>1</v>
      </c>
      <c r="D9" s="86">
        <v>8.1199999999999992</v>
      </c>
      <c r="E9" s="87">
        <v>20</v>
      </c>
      <c r="F9" s="87">
        <v>79</v>
      </c>
      <c r="G9" s="87">
        <v>42</v>
      </c>
      <c r="H9" s="87">
        <v>37</v>
      </c>
    </row>
    <row r="10" spans="1:8" ht="7.5" customHeight="1" x14ac:dyDescent="0.25">
      <c r="A10" s="68"/>
      <c r="B10" s="69"/>
      <c r="C10" s="68"/>
      <c r="D10" s="88"/>
      <c r="E10" s="85"/>
      <c r="F10" s="85"/>
      <c r="G10" s="85"/>
      <c r="H10" s="85"/>
    </row>
    <row r="11" spans="1:8" ht="15.75" customHeight="1" x14ac:dyDescent="0.25">
      <c r="A11" s="70"/>
      <c r="B11" s="67" t="s">
        <v>24</v>
      </c>
      <c r="C11" s="68">
        <v>1</v>
      </c>
      <c r="D11" s="88">
        <v>8.1199999999999992</v>
      </c>
      <c r="E11" s="85">
        <v>20</v>
      </c>
      <c r="F11" s="85">
        <v>79</v>
      </c>
      <c r="G11" s="85">
        <v>42</v>
      </c>
      <c r="H11" s="85">
        <v>37</v>
      </c>
    </row>
    <row r="12" spans="1:8" ht="7.5" customHeight="1" x14ac:dyDescent="0.25">
      <c r="A12" s="68"/>
      <c r="B12" s="69"/>
      <c r="C12" s="70"/>
      <c r="D12" s="70"/>
      <c r="E12" s="70"/>
      <c r="F12" s="70"/>
      <c r="G12" s="70"/>
      <c r="H12" s="70"/>
    </row>
    <row r="13" spans="1:8" ht="15.75" customHeight="1" x14ac:dyDescent="0.25">
      <c r="A13" s="67" t="s">
        <v>8</v>
      </c>
      <c r="B13" s="67"/>
      <c r="C13" s="68">
        <f t="shared" ref="C13:H13" si="1">SUM(C15:C17)</f>
        <v>22</v>
      </c>
      <c r="D13" s="82">
        <f t="shared" si="1"/>
        <v>8861.8100000000013</v>
      </c>
      <c r="E13" s="83">
        <f t="shared" si="1"/>
        <v>1309</v>
      </c>
      <c r="F13" s="83">
        <f t="shared" si="1"/>
        <v>6740</v>
      </c>
      <c r="G13" s="83">
        <f t="shared" si="1"/>
        <v>1608</v>
      </c>
      <c r="H13" s="83">
        <f t="shared" si="1"/>
        <v>992</v>
      </c>
    </row>
    <row r="14" spans="1:8" ht="7.5" customHeight="1" x14ac:dyDescent="0.25">
      <c r="A14" s="68"/>
      <c r="B14" s="69"/>
      <c r="C14" s="68"/>
      <c r="D14" s="88"/>
      <c r="E14" s="85"/>
      <c r="F14" s="85"/>
      <c r="G14" s="89"/>
      <c r="H14" s="89"/>
    </row>
    <row r="15" spans="1:8" ht="15.75" customHeight="1" x14ac:dyDescent="0.25">
      <c r="A15" s="70"/>
      <c r="B15" s="67" t="s">
        <v>25</v>
      </c>
      <c r="C15" s="68">
        <v>18</v>
      </c>
      <c r="D15" s="88">
        <v>5951.27</v>
      </c>
      <c r="E15" s="85">
        <v>775</v>
      </c>
      <c r="F15" s="85">
        <v>4140</v>
      </c>
      <c r="G15" s="89">
        <v>0</v>
      </c>
      <c r="H15" s="89">
        <v>0</v>
      </c>
    </row>
    <row r="16" spans="1:8" ht="15.75" customHeight="1" x14ac:dyDescent="0.25">
      <c r="A16" s="68"/>
      <c r="B16" s="67" t="s">
        <v>9</v>
      </c>
      <c r="C16" s="68">
        <v>1</v>
      </c>
      <c r="D16" s="88">
        <v>239.24</v>
      </c>
      <c r="E16" s="85">
        <v>136</v>
      </c>
      <c r="F16" s="85">
        <v>148</v>
      </c>
      <c r="G16" s="89">
        <v>133</v>
      </c>
      <c r="H16" s="89">
        <v>15</v>
      </c>
    </row>
    <row r="17" spans="1:11" ht="15.75" customHeight="1" x14ac:dyDescent="0.25">
      <c r="A17" s="68"/>
      <c r="B17" s="67" t="s">
        <v>26</v>
      </c>
      <c r="C17" s="68">
        <v>3</v>
      </c>
      <c r="D17" s="88">
        <v>2671.3</v>
      </c>
      <c r="E17" s="85">
        <v>398</v>
      </c>
      <c r="F17" s="85">
        <v>2452</v>
      </c>
      <c r="G17" s="89">
        <v>1475</v>
      </c>
      <c r="H17" s="89">
        <v>977</v>
      </c>
    </row>
    <row r="18" spans="1:11" ht="7.5" customHeight="1" x14ac:dyDescent="0.25">
      <c r="A18" s="68"/>
      <c r="B18" s="69"/>
      <c r="C18" s="70"/>
      <c r="D18" s="70"/>
      <c r="E18" s="70"/>
      <c r="F18" s="70"/>
      <c r="G18" s="70"/>
      <c r="H18" s="70"/>
    </row>
    <row r="19" spans="1:11" ht="15.75" customHeight="1" x14ac:dyDescent="0.25">
      <c r="A19" s="67" t="s">
        <v>10</v>
      </c>
      <c r="B19" s="67"/>
      <c r="C19" s="68">
        <v>4</v>
      </c>
      <c r="D19" s="86">
        <v>686.8</v>
      </c>
      <c r="E19" s="87">
        <v>165</v>
      </c>
      <c r="F19" s="87">
        <v>203</v>
      </c>
      <c r="G19" s="89">
        <v>163</v>
      </c>
      <c r="H19" s="89">
        <v>40</v>
      </c>
    </row>
    <row r="20" spans="1:11" ht="7.5" customHeight="1" x14ac:dyDescent="0.25">
      <c r="A20" s="68"/>
      <c r="B20" s="69"/>
      <c r="C20" s="68"/>
      <c r="D20" s="88"/>
      <c r="E20" s="85"/>
      <c r="F20" s="85"/>
      <c r="G20" s="89"/>
      <c r="H20" s="89"/>
    </row>
    <row r="21" spans="1:11" ht="15.75" customHeight="1" x14ac:dyDescent="0.25">
      <c r="A21" s="70"/>
      <c r="B21" s="67" t="s">
        <v>11</v>
      </c>
      <c r="C21" s="68">
        <v>3</v>
      </c>
      <c r="D21" s="88">
        <v>630</v>
      </c>
      <c r="E21" s="85">
        <v>129</v>
      </c>
      <c r="F21" s="85">
        <v>167</v>
      </c>
      <c r="G21" s="89">
        <v>131</v>
      </c>
      <c r="H21" s="89">
        <v>36</v>
      </c>
      <c r="J21" t="s">
        <v>1</v>
      </c>
    </row>
    <row r="22" spans="1:11" ht="15.75" customHeight="1" x14ac:dyDescent="0.25">
      <c r="A22" s="68"/>
      <c r="B22" s="67" t="s">
        <v>12</v>
      </c>
      <c r="C22" s="68">
        <v>1</v>
      </c>
      <c r="D22" s="88">
        <v>56.8</v>
      </c>
      <c r="E22" s="85">
        <v>36</v>
      </c>
      <c r="F22" s="85">
        <v>36</v>
      </c>
      <c r="G22" s="89">
        <v>32</v>
      </c>
      <c r="H22" s="89">
        <v>4</v>
      </c>
    </row>
    <row r="23" spans="1:11" ht="7.5" customHeight="1" x14ac:dyDescent="0.25">
      <c r="A23" s="68"/>
      <c r="B23" s="69"/>
      <c r="C23" s="70"/>
      <c r="D23" s="70"/>
      <c r="E23" s="70"/>
      <c r="F23" s="70"/>
      <c r="G23" s="70"/>
      <c r="H23" s="70"/>
    </row>
    <row r="24" spans="1:11" ht="15.75" customHeight="1" x14ac:dyDescent="0.25">
      <c r="A24" s="68" t="s">
        <v>123</v>
      </c>
      <c r="B24" s="69"/>
      <c r="C24" s="68">
        <f t="shared" ref="C24:H24" si="2">SUM(C26:C31)</f>
        <v>14</v>
      </c>
      <c r="D24" s="82">
        <f t="shared" si="2"/>
        <v>8809.4</v>
      </c>
      <c r="E24" s="83">
        <f t="shared" si="2"/>
        <v>1350</v>
      </c>
      <c r="F24" s="83">
        <f t="shared" si="2"/>
        <v>1730</v>
      </c>
      <c r="G24" s="83">
        <f t="shared" si="2"/>
        <v>922</v>
      </c>
      <c r="H24" s="83">
        <f t="shared" si="2"/>
        <v>593</v>
      </c>
    </row>
    <row r="25" spans="1:11" ht="7.5" customHeight="1" x14ac:dyDescent="0.25">
      <c r="A25" s="68"/>
      <c r="B25" s="69"/>
      <c r="C25" s="68"/>
      <c r="D25" s="88"/>
      <c r="E25" s="85"/>
      <c r="F25" s="85"/>
      <c r="G25" s="89"/>
      <c r="H25" s="89"/>
    </row>
    <row r="26" spans="1:11" ht="15.75" customHeight="1" x14ac:dyDescent="0.25">
      <c r="A26" s="70"/>
      <c r="B26" s="67" t="s">
        <v>111</v>
      </c>
      <c r="C26" s="68">
        <v>1</v>
      </c>
      <c r="D26" s="88">
        <v>500</v>
      </c>
      <c r="E26" s="85">
        <v>36</v>
      </c>
      <c r="F26" s="85">
        <v>65</v>
      </c>
      <c r="G26" s="89">
        <v>0</v>
      </c>
      <c r="H26" s="89">
        <v>0</v>
      </c>
    </row>
    <row r="27" spans="1:11" ht="15.75" customHeight="1" x14ac:dyDescent="0.25">
      <c r="A27" s="68"/>
      <c r="B27" s="67" t="s">
        <v>112</v>
      </c>
      <c r="C27" s="68">
        <v>2</v>
      </c>
      <c r="D27" s="88">
        <v>637</v>
      </c>
      <c r="E27" s="85">
        <v>498</v>
      </c>
      <c r="F27" s="85">
        <v>498</v>
      </c>
      <c r="G27" s="89">
        <v>272</v>
      </c>
      <c r="H27" s="89">
        <v>226</v>
      </c>
    </row>
    <row r="28" spans="1:11" ht="15.75" customHeight="1" x14ac:dyDescent="0.25">
      <c r="A28" s="68"/>
      <c r="B28" s="67" t="s">
        <v>113</v>
      </c>
      <c r="C28" s="68">
        <v>1</v>
      </c>
      <c r="D28" s="88">
        <v>240</v>
      </c>
      <c r="E28" s="85">
        <v>26</v>
      </c>
      <c r="F28" s="85">
        <v>28</v>
      </c>
      <c r="G28" s="89">
        <v>24</v>
      </c>
      <c r="H28" s="89">
        <v>4</v>
      </c>
      <c r="K28" t="s">
        <v>1</v>
      </c>
    </row>
    <row r="29" spans="1:11" ht="15.75" customHeight="1" x14ac:dyDescent="0.25">
      <c r="A29" s="68"/>
      <c r="B29" s="67" t="s">
        <v>13</v>
      </c>
      <c r="C29" s="68">
        <v>7</v>
      </c>
      <c r="D29" s="88">
        <v>7072.15</v>
      </c>
      <c r="E29" s="85">
        <v>460</v>
      </c>
      <c r="F29" s="85">
        <v>588</v>
      </c>
      <c r="G29" s="89">
        <v>280</v>
      </c>
      <c r="H29" s="89">
        <v>158</v>
      </c>
    </row>
    <row r="30" spans="1:11" ht="15.75" customHeight="1" x14ac:dyDescent="0.25">
      <c r="A30" s="68"/>
      <c r="B30" s="67" t="s">
        <v>114</v>
      </c>
      <c r="C30" s="68">
        <v>2</v>
      </c>
      <c r="D30" s="88">
        <v>310.25</v>
      </c>
      <c r="E30" s="85">
        <v>278</v>
      </c>
      <c r="F30" s="85">
        <v>351</v>
      </c>
      <c r="G30" s="89">
        <v>248</v>
      </c>
      <c r="H30" s="89">
        <v>103</v>
      </c>
    </row>
    <row r="31" spans="1:11" ht="15.75" customHeight="1" x14ac:dyDescent="0.25">
      <c r="A31" s="68"/>
      <c r="B31" s="67" t="s">
        <v>14</v>
      </c>
      <c r="C31" s="68">
        <v>1</v>
      </c>
      <c r="D31" s="88">
        <v>50</v>
      </c>
      <c r="E31" s="85">
        <v>52</v>
      </c>
      <c r="F31" s="85">
        <v>200</v>
      </c>
      <c r="G31" s="89">
        <v>98</v>
      </c>
      <c r="H31" s="89">
        <v>102</v>
      </c>
    </row>
    <row r="32" spans="1:11" ht="7.5" customHeight="1" x14ac:dyDescent="0.25">
      <c r="A32" s="68"/>
      <c r="B32" s="69"/>
      <c r="C32" s="78"/>
      <c r="D32" s="78"/>
      <c r="E32" s="78"/>
      <c r="F32" s="78"/>
      <c r="G32" s="78"/>
      <c r="H32" s="78"/>
    </row>
    <row r="33" spans="1:8" ht="16.5" customHeight="1" x14ac:dyDescent="0.25">
      <c r="A33" s="67" t="s">
        <v>106</v>
      </c>
      <c r="B33" s="71"/>
      <c r="C33" s="79">
        <f>SUM(C34:C41)</f>
        <v>16</v>
      </c>
      <c r="D33" s="90">
        <f>SUM(D34:D41)</f>
        <v>2626.74</v>
      </c>
      <c r="E33" s="90">
        <f>SUM(E34:E41)</f>
        <v>100</v>
      </c>
      <c r="F33" s="90">
        <f>SUM(F34:F35)</f>
        <v>444</v>
      </c>
      <c r="G33" s="90">
        <f>SUM(G34:G35)</f>
        <v>267</v>
      </c>
      <c r="H33" s="90">
        <f>SUM(H34:H35)</f>
        <v>177</v>
      </c>
    </row>
    <row r="34" spans="1:8" ht="16.5" customHeight="1" x14ac:dyDescent="0.25">
      <c r="A34" s="68"/>
      <c r="B34" s="67" t="s">
        <v>107</v>
      </c>
      <c r="C34" s="68">
        <v>5</v>
      </c>
      <c r="D34" s="63">
        <v>766.29</v>
      </c>
      <c r="E34" s="63">
        <v>100</v>
      </c>
      <c r="F34" s="63">
        <v>248</v>
      </c>
      <c r="G34" s="63">
        <v>153</v>
      </c>
      <c r="H34" s="63">
        <v>95</v>
      </c>
    </row>
    <row r="35" spans="1:8" ht="16.5" customHeight="1" x14ac:dyDescent="0.25">
      <c r="A35" s="68"/>
      <c r="B35" s="67" t="s">
        <v>108</v>
      </c>
      <c r="C35" s="68">
        <v>3</v>
      </c>
      <c r="D35" s="63">
        <v>566.79999999999995</v>
      </c>
      <c r="E35" s="63"/>
      <c r="F35" s="63">
        <f>SUM(G35:H35)</f>
        <v>196</v>
      </c>
      <c r="G35" s="63">
        <v>114</v>
      </c>
      <c r="H35" s="63">
        <v>82</v>
      </c>
    </row>
    <row r="36" spans="1:8" ht="16.5" customHeight="1" x14ac:dyDescent="0.25">
      <c r="A36" s="68"/>
      <c r="B36" s="67" t="s">
        <v>117</v>
      </c>
      <c r="C36" s="68">
        <v>1</v>
      </c>
      <c r="D36" s="63">
        <v>127.22</v>
      </c>
      <c r="E36" s="63"/>
      <c r="F36" s="63"/>
      <c r="G36" s="63"/>
      <c r="H36" s="63"/>
    </row>
    <row r="37" spans="1:8" ht="16.5" customHeight="1" x14ac:dyDescent="0.25">
      <c r="A37" s="68"/>
      <c r="B37" s="67" t="s">
        <v>118</v>
      </c>
      <c r="C37" s="68">
        <v>1</v>
      </c>
      <c r="D37" s="63"/>
      <c r="E37" s="63"/>
      <c r="F37" s="63"/>
      <c r="G37" s="63"/>
      <c r="H37" s="63"/>
    </row>
    <row r="38" spans="1:8" ht="16.5" customHeight="1" x14ac:dyDescent="0.25">
      <c r="A38" s="68"/>
      <c r="B38" s="67" t="s">
        <v>119</v>
      </c>
      <c r="C38" s="68">
        <v>1</v>
      </c>
      <c r="D38" s="63">
        <v>83.6</v>
      </c>
      <c r="E38" s="63"/>
      <c r="F38" s="63"/>
      <c r="G38" s="63"/>
      <c r="H38" s="63"/>
    </row>
    <row r="39" spans="1:8" ht="16.5" customHeight="1" x14ac:dyDescent="0.25">
      <c r="A39" s="68"/>
      <c r="B39" s="67" t="s">
        <v>120</v>
      </c>
      <c r="C39" s="68">
        <v>1</v>
      </c>
      <c r="D39" s="63">
        <v>642</v>
      </c>
      <c r="E39" s="63"/>
      <c r="F39" s="63"/>
      <c r="G39" s="63"/>
      <c r="H39" s="63"/>
    </row>
    <row r="40" spans="1:8" ht="16.5" customHeight="1" x14ac:dyDescent="0.25">
      <c r="A40" s="68"/>
      <c r="B40" s="67" t="s">
        <v>121</v>
      </c>
      <c r="C40" s="68">
        <v>3</v>
      </c>
      <c r="D40" s="63">
        <v>280.83</v>
      </c>
      <c r="E40" s="63"/>
      <c r="F40" s="63"/>
      <c r="G40" s="63"/>
      <c r="H40" s="63"/>
    </row>
    <row r="41" spans="1:8" ht="16.5" customHeight="1" x14ac:dyDescent="0.25">
      <c r="A41" s="68"/>
      <c r="B41" s="67" t="s">
        <v>122</v>
      </c>
      <c r="C41" s="68">
        <v>1</v>
      </c>
      <c r="D41" s="63">
        <v>160</v>
      </c>
      <c r="E41" s="63"/>
      <c r="F41" s="63"/>
      <c r="G41" s="63"/>
      <c r="H41" s="63"/>
    </row>
    <row r="42" spans="1:8" ht="7.5" customHeight="1" x14ac:dyDescent="0.25">
      <c r="A42" s="68"/>
      <c r="B42" s="69"/>
      <c r="C42" s="70"/>
      <c r="D42" s="70"/>
      <c r="E42" s="70"/>
      <c r="F42" s="70"/>
      <c r="G42" s="70"/>
      <c r="H42" s="70"/>
    </row>
    <row r="43" spans="1:8" ht="15.75" customHeight="1" x14ac:dyDescent="0.25">
      <c r="A43" s="68" t="s">
        <v>15</v>
      </c>
      <c r="B43" s="69"/>
      <c r="C43" s="68">
        <f t="shared" ref="C43:H43" si="3">+C45+C46+C47+C48+C49</f>
        <v>10</v>
      </c>
      <c r="D43" s="82">
        <f t="shared" si="3"/>
        <v>3315.22</v>
      </c>
      <c r="E43" s="83">
        <f t="shared" si="3"/>
        <v>520</v>
      </c>
      <c r="F43" s="83">
        <v>656</v>
      </c>
      <c r="G43" s="83">
        <v>416</v>
      </c>
      <c r="H43" s="83">
        <f t="shared" si="3"/>
        <v>115</v>
      </c>
    </row>
    <row r="44" spans="1:8" ht="7.5" customHeight="1" x14ac:dyDescent="0.25">
      <c r="A44" s="68"/>
      <c r="B44" s="69"/>
      <c r="C44" s="68"/>
      <c r="D44" s="84"/>
      <c r="E44" s="85"/>
      <c r="F44" s="85"/>
      <c r="G44" s="85"/>
      <c r="H44" s="85"/>
    </row>
    <row r="45" spans="1:8" ht="15.75" customHeight="1" x14ac:dyDescent="0.25">
      <c r="A45" s="70"/>
      <c r="B45" s="72" t="s">
        <v>16</v>
      </c>
      <c r="C45" s="68">
        <v>2</v>
      </c>
      <c r="D45" s="88">
        <v>269.39999999999998</v>
      </c>
      <c r="E45" s="85">
        <v>85</v>
      </c>
      <c r="F45" s="85">
        <f>+G45+H45</f>
        <v>86</v>
      </c>
      <c r="G45" s="89">
        <v>73</v>
      </c>
      <c r="H45" s="89">
        <v>13</v>
      </c>
    </row>
    <row r="46" spans="1:8" ht="15.75" customHeight="1" x14ac:dyDescent="0.25">
      <c r="A46" s="68"/>
      <c r="B46" s="72" t="s">
        <v>16</v>
      </c>
      <c r="C46" s="68">
        <v>5</v>
      </c>
      <c r="D46" s="88">
        <v>1448.03</v>
      </c>
      <c r="E46" s="85">
        <v>197</v>
      </c>
      <c r="F46" s="85">
        <f>+G46+H46</f>
        <v>206</v>
      </c>
      <c r="G46" s="89">
        <v>178</v>
      </c>
      <c r="H46" s="89">
        <v>28</v>
      </c>
    </row>
    <row r="47" spans="1:8" ht="15.75" customHeight="1" x14ac:dyDescent="0.25">
      <c r="A47" s="68"/>
      <c r="B47" s="72" t="s">
        <v>23</v>
      </c>
      <c r="C47" s="68">
        <v>1</v>
      </c>
      <c r="D47" s="88">
        <v>300</v>
      </c>
      <c r="E47" s="85">
        <v>55</v>
      </c>
      <c r="F47" s="85">
        <f>+G47+H47</f>
        <v>0</v>
      </c>
      <c r="G47" s="89">
        <v>0</v>
      </c>
      <c r="H47" s="89">
        <v>0</v>
      </c>
    </row>
    <row r="48" spans="1:8" ht="15.75" customHeight="1" x14ac:dyDescent="0.25">
      <c r="A48" s="68"/>
      <c r="B48" s="72" t="s">
        <v>17</v>
      </c>
      <c r="C48" s="68">
        <v>1</v>
      </c>
      <c r="D48" s="88">
        <v>703.79</v>
      </c>
      <c r="E48" s="85">
        <v>126</v>
      </c>
      <c r="F48" s="85">
        <f>+G48+H48</f>
        <v>138</v>
      </c>
      <c r="G48" s="89">
        <v>120</v>
      </c>
      <c r="H48" s="89">
        <v>18</v>
      </c>
    </row>
    <row r="49" spans="1:256" ht="15.75" customHeight="1" x14ac:dyDescent="0.25">
      <c r="A49" s="68"/>
      <c r="B49" s="72" t="s">
        <v>17</v>
      </c>
      <c r="C49" s="68">
        <v>1</v>
      </c>
      <c r="D49" s="88">
        <v>594</v>
      </c>
      <c r="E49" s="85">
        <v>57</v>
      </c>
      <c r="F49" s="85">
        <f>+G49+H49</f>
        <v>101</v>
      </c>
      <c r="G49" s="89">
        <v>45</v>
      </c>
      <c r="H49" s="89">
        <v>56</v>
      </c>
      <c r="I49" t="s">
        <v>1</v>
      </c>
    </row>
    <row r="50" spans="1:256" ht="7.5" customHeight="1" x14ac:dyDescent="0.25">
      <c r="A50" s="68"/>
      <c r="B50" s="69"/>
      <c r="C50" s="70"/>
      <c r="D50" s="70"/>
      <c r="E50" s="70"/>
      <c r="F50" s="70"/>
      <c r="G50" s="70"/>
      <c r="H50" s="70"/>
    </row>
    <row r="51" spans="1:256" ht="15.75" customHeight="1" x14ac:dyDescent="0.25">
      <c r="A51" s="68" t="s">
        <v>18</v>
      </c>
      <c r="B51" s="69"/>
      <c r="C51" s="68">
        <f t="shared" ref="C51:H51" si="4">C53</f>
        <v>4</v>
      </c>
      <c r="D51" s="69">
        <f t="shared" si="4"/>
        <v>811.44</v>
      </c>
      <c r="E51" s="69">
        <f t="shared" si="4"/>
        <v>64</v>
      </c>
      <c r="F51" s="69">
        <f t="shared" si="4"/>
        <v>335</v>
      </c>
      <c r="G51" s="69">
        <f t="shared" si="4"/>
        <v>0</v>
      </c>
      <c r="H51" s="69">
        <f t="shared" si="4"/>
        <v>0</v>
      </c>
    </row>
    <row r="52" spans="1:256" ht="7.5" customHeight="1" x14ac:dyDescent="0.25">
      <c r="A52" s="68"/>
      <c r="B52" s="69"/>
      <c r="C52" s="68"/>
      <c r="D52" s="69"/>
      <c r="E52" s="91"/>
      <c r="F52" s="91"/>
      <c r="G52" s="91"/>
      <c r="H52" s="91"/>
    </row>
    <row r="53" spans="1:256" ht="15.75" customHeight="1" x14ac:dyDescent="0.25">
      <c r="A53" s="70"/>
      <c r="B53" s="67" t="s">
        <v>19</v>
      </c>
      <c r="C53" s="68">
        <v>4</v>
      </c>
      <c r="D53" s="88">
        <v>811.44</v>
      </c>
      <c r="E53" s="85">
        <v>64</v>
      </c>
      <c r="F53" s="85">
        <v>335</v>
      </c>
      <c r="G53" s="89">
        <v>0</v>
      </c>
      <c r="H53" s="89">
        <v>0</v>
      </c>
    </row>
    <row r="54" spans="1:256" ht="7.5" customHeight="1" x14ac:dyDescent="0.25">
      <c r="A54" s="68"/>
      <c r="B54" s="69"/>
      <c r="C54" s="70"/>
      <c r="D54" s="70"/>
      <c r="E54" s="70"/>
      <c r="F54" s="70"/>
      <c r="G54" s="70"/>
      <c r="H54" s="70"/>
    </row>
    <row r="55" spans="1:256" ht="15.75" customHeight="1" x14ac:dyDescent="0.25">
      <c r="A55" s="68" t="s">
        <v>20</v>
      </c>
      <c r="B55" s="69"/>
      <c r="C55" s="80">
        <f t="shared" ref="C55:H55" si="5">C57+C58</f>
        <v>2</v>
      </c>
      <c r="D55" s="82">
        <f t="shared" si="5"/>
        <v>14422</v>
      </c>
      <c r="E55" s="83">
        <f t="shared" si="5"/>
        <v>164</v>
      </c>
      <c r="F55" s="83">
        <f t="shared" si="5"/>
        <v>312</v>
      </c>
      <c r="G55" s="83">
        <f t="shared" si="5"/>
        <v>250</v>
      </c>
      <c r="H55" s="83">
        <f t="shared" si="5"/>
        <v>62</v>
      </c>
    </row>
    <row r="56" spans="1:256" ht="7.5" customHeight="1" x14ac:dyDescent="0.25">
      <c r="A56" s="68"/>
      <c r="B56" s="69"/>
      <c r="C56" s="80"/>
      <c r="D56" s="88"/>
      <c r="E56" s="85"/>
      <c r="F56" s="85"/>
      <c r="G56" s="85"/>
      <c r="H56" s="85"/>
    </row>
    <row r="57" spans="1:256" ht="15.75" customHeight="1" x14ac:dyDescent="0.25">
      <c r="A57" s="70"/>
      <c r="B57" s="67" t="s">
        <v>21</v>
      </c>
      <c r="C57" s="68">
        <v>1</v>
      </c>
      <c r="D57" s="84">
        <v>422</v>
      </c>
      <c r="E57" s="85">
        <v>164</v>
      </c>
      <c r="F57" s="85">
        <v>312</v>
      </c>
      <c r="G57" s="85">
        <v>250</v>
      </c>
      <c r="H57" s="85">
        <v>62</v>
      </c>
    </row>
    <row r="58" spans="1:256" ht="15.75" customHeight="1" x14ac:dyDescent="0.25">
      <c r="A58" s="68"/>
      <c r="B58" s="67" t="s">
        <v>22</v>
      </c>
      <c r="C58" s="68">
        <v>1</v>
      </c>
      <c r="D58" s="84">
        <v>14000</v>
      </c>
      <c r="E58" s="69"/>
      <c r="F58" s="69"/>
      <c r="G58" s="69"/>
      <c r="H58" s="69"/>
    </row>
    <row r="59" spans="1:256" ht="7.5" customHeight="1" x14ac:dyDescent="0.25">
      <c r="A59" s="68"/>
      <c r="B59" s="69"/>
      <c r="C59" s="70"/>
      <c r="D59" s="70"/>
      <c r="E59" s="70"/>
      <c r="F59" s="70"/>
      <c r="G59" s="70"/>
      <c r="H59" s="70"/>
    </row>
    <row r="60" spans="1:256" ht="15.75" customHeight="1" x14ac:dyDescent="0.25">
      <c r="A60" s="67" t="s">
        <v>105</v>
      </c>
      <c r="B60" s="69"/>
      <c r="C60" s="68">
        <f t="shared" ref="C60:H60" si="6">SUM(C62)</f>
        <v>9</v>
      </c>
      <c r="D60" s="92">
        <f t="shared" si="6"/>
        <v>2425.54</v>
      </c>
      <c r="E60" s="83">
        <f t="shared" si="6"/>
        <v>1765</v>
      </c>
      <c r="F60" s="83">
        <f t="shared" si="6"/>
        <v>5153</v>
      </c>
      <c r="G60" s="83">
        <f t="shared" si="6"/>
        <v>2553</v>
      </c>
      <c r="H60" s="83">
        <f t="shared" si="6"/>
        <v>2600</v>
      </c>
    </row>
    <row r="61" spans="1:256" ht="7.5" customHeight="1" x14ac:dyDescent="0.25">
      <c r="A61" s="68"/>
      <c r="B61" s="69"/>
      <c r="C61" s="68"/>
      <c r="D61" s="84"/>
      <c r="E61" s="85"/>
      <c r="F61" s="85"/>
      <c r="G61" s="85"/>
      <c r="H61" s="85"/>
    </row>
    <row r="62" spans="1:256" ht="15.75" customHeight="1" x14ac:dyDescent="0.25">
      <c r="A62" s="73"/>
      <c r="B62" s="74" t="s">
        <v>115</v>
      </c>
      <c r="C62" s="73">
        <v>9</v>
      </c>
      <c r="D62" s="93">
        <v>2425.54</v>
      </c>
      <c r="E62" s="94">
        <v>1765</v>
      </c>
      <c r="F62" s="94">
        <f>SUM(G62:H62)</f>
        <v>5153</v>
      </c>
      <c r="G62" s="94">
        <v>2553</v>
      </c>
      <c r="H62" s="94">
        <v>2600</v>
      </c>
    </row>
    <row r="63" spans="1:256" ht="9.75" customHeight="1" x14ac:dyDescent="0.25">
      <c r="A63" s="75"/>
      <c r="B63" s="75"/>
      <c r="C63" s="75"/>
    </row>
    <row r="64" spans="1:256" ht="15.75" customHeight="1" x14ac:dyDescent="0.25">
      <c r="A64" s="98" t="s">
        <v>109</v>
      </c>
      <c r="B64" s="98"/>
      <c r="C64" s="76"/>
      <c r="D64" s="76"/>
      <c r="E64" s="76"/>
      <c r="F64" s="76"/>
      <c r="G64" s="76"/>
      <c r="H64" s="7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  <c r="IH64" s="66"/>
      <c r="II64" s="66"/>
      <c r="IJ64" s="66"/>
      <c r="IK64" s="66"/>
      <c r="IL64" s="66"/>
      <c r="IM64" s="66"/>
      <c r="IN64" s="66"/>
      <c r="IO64" s="66"/>
      <c r="IP64" s="66"/>
      <c r="IQ64" s="66"/>
      <c r="IR64" s="66"/>
      <c r="IS64" s="66"/>
      <c r="IT64" s="66"/>
      <c r="IU64" s="66"/>
      <c r="IV64" s="66"/>
    </row>
    <row r="65" spans="1:256" ht="15.75" customHeight="1" x14ac:dyDescent="0.25">
      <c r="A65" s="98" t="s">
        <v>110</v>
      </c>
      <c r="B65" s="98"/>
      <c r="C65" s="76"/>
      <c r="D65" s="76"/>
      <c r="E65" s="76"/>
      <c r="F65" s="76"/>
      <c r="G65" s="76"/>
      <c r="H65" s="7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  <c r="ER65" s="66"/>
      <c r="ES65" s="66"/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6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66"/>
      <c r="GZ65" s="66"/>
      <c r="HA65" s="66"/>
      <c r="HB65" s="66"/>
      <c r="HC65" s="66"/>
      <c r="HD65" s="66"/>
      <c r="HE65" s="66"/>
      <c r="HF65" s="66"/>
      <c r="HG65" s="66"/>
      <c r="HH65" s="66"/>
      <c r="HI65" s="66"/>
      <c r="HJ65" s="66"/>
      <c r="HK65" s="66"/>
      <c r="HL65" s="66"/>
      <c r="HM65" s="66"/>
      <c r="HN65" s="66"/>
      <c r="HO65" s="66"/>
      <c r="HP65" s="66"/>
      <c r="HQ65" s="66"/>
      <c r="HR65" s="66"/>
      <c r="HS65" s="66"/>
      <c r="HT65" s="66"/>
      <c r="HU65" s="66"/>
      <c r="HV65" s="66"/>
      <c r="HW65" s="66"/>
      <c r="HX65" s="66"/>
      <c r="HY65" s="66"/>
      <c r="HZ65" s="66"/>
      <c r="IA65" s="66"/>
      <c r="IB65" s="66"/>
      <c r="IC65" s="66"/>
      <c r="ID65" s="66"/>
      <c r="IE65" s="66"/>
      <c r="IF65" s="66"/>
      <c r="IG65" s="66"/>
      <c r="IH65" s="66"/>
      <c r="II65" s="66"/>
      <c r="IJ65" s="66"/>
      <c r="IK65" s="66"/>
      <c r="IL65" s="66"/>
      <c r="IM65" s="66"/>
      <c r="IN65" s="66"/>
      <c r="IO65" s="66"/>
      <c r="IP65" s="66"/>
      <c r="IQ65" s="66"/>
      <c r="IR65" s="66"/>
      <c r="IS65" s="66"/>
      <c r="IT65" s="66"/>
      <c r="IU65" s="66"/>
      <c r="IV65" s="66"/>
    </row>
    <row r="66" spans="1:256" ht="15.75" customHeight="1" x14ac:dyDescent="0.25">
      <c r="A66" s="72" t="s">
        <v>116</v>
      </c>
      <c r="B66" s="72"/>
      <c r="C66" s="72"/>
      <c r="D66" s="79"/>
      <c r="E66" s="95"/>
      <c r="F66" s="95"/>
      <c r="G66" s="79"/>
      <c r="H66" s="79"/>
    </row>
    <row r="67" spans="1:256" x14ac:dyDescent="0.25">
      <c r="D67" s="96"/>
      <c r="G67" s="97"/>
      <c r="H67" s="97"/>
    </row>
  </sheetData>
  <mergeCells count="9">
    <mergeCell ref="F4:H4"/>
    <mergeCell ref="A1:H1"/>
    <mergeCell ref="E3:H3"/>
    <mergeCell ref="E4:E5"/>
    <mergeCell ref="A3:A5"/>
    <mergeCell ref="B3:B5"/>
    <mergeCell ref="C3:C5"/>
    <mergeCell ref="D3:D5"/>
    <mergeCell ref="A2:H2"/>
  </mergeCells>
  <printOptions horizontalCentered="1"/>
  <pageMargins left="0.12" right="0.16" top="0.79" bottom="0.26" header="0.37" footer="0.14000000000000001"/>
  <pageSetup paperSize="256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H21" sqref="H21"/>
    </sheetView>
  </sheetViews>
  <sheetFormatPr defaultRowHeight="15" x14ac:dyDescent="0.25"/>
  <cols>
    <col min="2" max="2" width="12.7109375" customWidth="1"/>
    <col min="3" max="3" width="12" customWidth="1"/>
    <col min="4" max="4" width="12.140625" customWidth="1"/>
  </cols>
  <sheetData>
    <row r="2" spans="1:4" ht="15" customHeight="1" x14ac:dyDescent="0.25">
      <c r="A2" s="140"/>
      <c r="B2" s="26"/>
      <c r="C2" s="140" t="s">
        <v>62</v>
      </c>
      <c r="D2" s="140"/>
    </row>
    <row r="3" spans="1:4" ht="45" customHeight="1" x14ac:dyDescent="0.25">
      <c r="A3" s="140"/>
      <c r="B3" s="27" t="s">
        <v>63</v>
      </c>
      <c r="C3" s="28" t="s">
        <v>60</v>
      </c>
      <c r="D3" s="28" t="s">
        <v>61</v>
      </c>
    </row>
    <row r="4" spans="1:4" x14ac:dyDescent="0.25">
      <c r="A4" s="28" t="s">
        <v>3</v>
      </c>
      <c r="B4" s="28">
        <v>9</v>
      </c>
      <c r="C4" s="28">
        <v>5</v>
      </c>
      <c r="D4" s="28">
        <v>1</v>
      </c>
    </row>
    <row r="5" spans="1:4" x14ac:dyDescent="0.25">
      <c r="A5" s="28" t="s">
        <v>2</v>
      </c>
      <c r="B5" s="28">
        <v>1</v>
      </c>
      <c r="C5" s="28">
        <v>6</v>
      </c>
      <c r="D5" s="28"/>
    </row>
    <row r="6" spans="1:4" x14ac:dyDescent="0.25">
      <c r="A6" s="28">
        <v>1</v>
      </c>
      <c r="B6" s="28">
        <v>8</v>
      </c>
      <c r="C6" s="28">
        <v>6</v>
      </c>
      <c r="D6" s="28"/>
    </row>
    <row r="7" spans="1:4" x14ac:dyDescent="0.25">
      <c r="A7" s="28">
        <v>2</v>
      </c>
      <c r="B7" s="28">
        <v>9</v>
      </c>
      <c r="C7" s="28">
        <v>4</v>
      </c>
      <c r="D7" s="28"/>
    </row>
    <row r="8" spans="1:4" x14ac:dyDescent="0.25">
      <c r="A8" s="28">
        <v>3</v>
      </c>
      <c r="B8" s="28">
        <v>6</v>
      </c>
      <c r="C8" s="28">
        <v>10</v>
      </c>
      <c r="D8" s="28"/>
    </row>
    <row r="9" spans="1:4" x14ac:dyDescent="0.25">
      <c r="A9" s="28" t="s">
        <v>4</v>
      </c>
      <c r="B9" s="28">
        <v>9</v>
      </c>
      <c r="C9" s="28">
        <v>4</v>
      </c>
      <c r="D9" s="28"/>
    </row>
    <row r="10" spans="1:4" x14ac:dyDescent="0.25">
      <c r="A10" s="28" t="s">
        <v>5</v>
      </c>
      <c r="B10" s="28">
        <v>1</v>
      </c>
      <c r="C10" s="28"/>
      <c r="D10" s="28"/>
    </row>
    <row r="11" spans="1:4" x14ac:dyDescent="0.25">
      <c r="A11" s="28">
        <v>5</v>
      </c>
      <c r="B11" s="28">
        <v>7</v>
      </c>
      <c r="C11" s="28">
        <v>3</v>
      </c>
      <c r="D11" s="28">
        <v>3</v>
      </c>
    </row>
    <row r="12" spans="1:4" x14ac:dyDescent="0.25">
      <c r="A12" s="28">
        <v>6</v>
      </c>
      <c r="B12" s="28">
        <v>5</v>
      </c>
      <c r="C12" s="28">
        <v>5</v>
      </c>
      <c r="D12" s="28"/>
    </row>
    <row r="13" spans="1:4" x14ac:dyDescent="0.25">
      <c r="A13" s="28">
        <v>7</v>
      </c>
      <c r="B13" s="28">
        <v>9</v>
      </c>
      <c r="C13" s="28">
        <v>15</v>
      </c>
      <c r="D13" s="28"/>
    </row>
    <row r="14" spans="1:4" x14ac:dyDescent="0.25">
      <c r="A14" s="28">
        <v>8</v>
      </c>
      <c r="B14" s="28">
        <v>9</v>
      </c>
      <c r="C14" s="28">
        <v>4</v>
      </c>
      <c r="D14" s="28">
        <v>1</v>
      </c>
    </row>
    <row r="15" spans="1:4" x14ac:dyDescent="0.25">
      <c r="A15" s="28">
        <v>9</v>
      </c>
      <c r="B15" s="28">
        <v>10</v>
      </c>
      <c r="C15" s="28">
        <v>1</v>
      </c>
      <c r="D15" s="28"/>
    </row>
    <row r="16" spans="1:4" x14ac:dyDescent="0.25">
      <c r="A16" s="28">
        <v>10</v>
      </c>
      <c r="B16" s="28">
        <v>8</v>
      </c>
      <c r="C16" s="28"/>
      <c r="D16" s="28"/>
    </row>
    <row r="17" spans="1:4" x14ac:dyDescent="0.25">
      <c r="A17" s="28">
        <v>11</v>
      </c>
      <c r="B17" s="28">
        <v>6</v>
      </c>
      <c r="C17" s="28">
        <v>2</v>
      </c>
      <c r="D17" s="28"/>
    </row>
    <row r="18" spans="1:4" x14ac:dyDescent="0.25">
      <c r="A18" s="28">
        <v>12</v>
      </c>
      <c r="B18" s="28">
        <v>2</v>
      </c>
      <c r="C18" s="28">
        <v>1</v>
      </c>
      <c r="D18" s="28"/>
    </row>
    <row r="19" spans="1:4" x14ac:dyDescent="0.25">
      <c r="A19" s="28">
        <v>13</v>
      </c>
      <c r="B19" s="28">
        <v>3</v>
      </c>
      <c r="C19" s="28">
        <v>5</v>
      </c>
      <c r="D19" s="28">
        <v>1</v>
      </c>
    </row>
    <row r="20" spans="1:4" x14ac:dyDescent="0.25">
      <c r="A20" s="26"/>
      <c r="B20" s="26"/>
      <c r="C20" s="26"/>
      <c r="D20" s="26"/>
    </row>
  </sheetData>
  <mergeCells count="2">
    <mergeCell ref="C2:D2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view="pageBreakPreview" topLeftCell="B1" zoomScale="120" zoomScaleSheetLayoutView="120" workbookViewId="0">
      <selection activeCell="F24" sqref="F24"/>
    </sheetView>
  </sheetViews>
  <sheetFormatPr defaultRowHeight="15" x14ac:dyDescent="0.25"/>
  <cols>
    <col min="1" max="1" width="20.42578125" customWidth="1"/>
    <col min="2" max="2" width="34" customWidth="1"/>
    <col min="3" max="3" width="20.28515625" customWidth="1"/>
    <col min="4" max="4" width="32.28515625" customWidth="1"/>
    <col min="5" max="5" width="22.7109375" customWidth="1"/>
    <col min="6" max="6" width="21.42578125" customWidth="1"/>
    <col min="7" max="7" width="8.85546875" customWidth="1"/>
  </cols>
  <sheetData>
    <row r="1" spans="1:8" ht="18.75" thickBot="1" x14ac:dyDescent="0.3">
      <c r="A1" s="143" t="s">
        <v>69</v>
      </c>
      <c r="B1" s="143"/>
    </row>
    <row r="2" spans="1:8" ht="32.25" customHeight="1" thickTop="1" thickBot="1" x14ac:dyDescent="0.3">
      <c r="A2" s="59" t="s">
        <v>35</v>
      </c>
      <c r="B2" s="60" t="s">
        <v>104</v>
      </c>
      <c r="C2" s="59" t="s">
        <v>35</v>
      </c>
      <c r="D2" s="61" t="s">
        <v>104</v>
      </c>
    </row>
    <row r="3" spans="1:8" ht="15.75" thickTop="1" x14ac:dyDescent="0.25">
      <c r="A3" s="52" t="s">
        <v>2</v>
      </c>
      <c r="B3" s="47" t="s">
        <v>71</v>
      </c>
      <c r="C3" s="148">
        <v>7</v>
      </c>
      <c r="D3" s="58" t="s">
        <v>95</v>
      </c>
      <c r="G3" s="43" t="s">
        <v>2</v>
      </c>
      <c r="H3" s="45">
        <v>1</v>
      </c>
    </row>
    <row r="4" spans="1:8" x14ac:dyDescent="0.25">
      <c r="A4" s="146">
        <v>1</v>
      </c>
      <c r="B4" s="51" t="s">
        <v>70</v>
      </c>
      <c r="C4" s="148"/>
      <c r="D4" s="48" t="s">
        <v>96</v>
      </c>
      <c r="G4" s="43">
        <v>1</v>
      </c>
      <c r="H4" s="45">
        <v>2</v>
      </c>
    </row>
    <row r="5" spans="1:8" x14ac:dyDescent="0.25">
      <c r="A5" s="147"/>
      <c r="B5" s="51" t="s">
        <v>85</v>
      </c>
      <c r="C5" s="148"/>
      <c r="D5" s="48" t="s">
        <v>97</v>
      </c>
      <c r="G5" s="43">
        <v>2</v>
      </c>
      <c r="H5" s="45">
        <v>2</v>
      </c>
    </row>
    <row r="6" spans="1:8" ht="14.25" customHeight="1" x14ac:dyDescent="0.25">
      <c r="A6" s="144">
        <v>2</v>
      </c>
      <c r="B6" s="48" t="s">
        <v>83</v>
      </c>
      <c r="C6" s="148"/>
      <c r="D6" s="48" t="s">
        <v>98</v>
      </c>
      <c r="G6" s="43">
        <v>3</v>
      </c>
      <c r="H6" s="45">
        <v>1</v>
      </c>
    </row>
    <row r="7" spans="1:8" ht="14.25" customHeight="1" x14ac:dyDescent="0.25">
      <c r="A7" s="145"/>
      <c r="B7" s="49" t="s">
        <v>84</v>
      </c>
      <c r="C7" s="145"/>
      <c r="D7" s="48" t="s">
        <v>99</v>
      </c>
      <c r="G7" s="43" t="s">
        <v>4</v>
      </c>
      <c r="H7" s="45">
        <v>3</v>
      </c>
    </row>
    <row r="8" spans="1:8" x14ac:dyDescent="0.25">
      <c r="A8" s="53">
        <v>3</v>
      </c>
      <c r="B8" s="48" t="s">
        <v>72</v>
      </c>
      <c r="C8" s="144">
        <v>8</v>
      </c>
      <c r="D8" s="48" t="s">
        <v>93</v>
      </c>
      <c r="G8" s="43" t="s">
        <v>5</v>
      </c>
      <c r="H8" s="45">
        <v>5</v>
      </c>
    </row>
    <row r="9" spans="1:8" x14ac:dyDescent="0.25">
      <c r="A9" s="144" t="s">
        <v>4</v>
      </c>
      <c r="B9" s="48" t="s">
        <v>73</v>
      </c>
      <c r="C9" s="145"/>
      <c r="D9" s="48" t="s">
        <v>94</v>
      </c>
      <c r="G9" s="43">
        <v>5</v>
      </c>
      <c r="H9" s="45">
        <v>4</v>
      </c>
    </row>
    <row r="10" spans="1:8" x14ac:dyDescent="0.25">
      <c r="A10" s="148"/>
      <c r="B10" s="48" t="s">
        <v>74</v>
      </c>
      <c r="C10" s="53">
        <v>9</v>
      </c>
      <c r="D10" s="48" t="s">
        <v>79</v>
      </c>
      <c r="G10" s="43">
        <v>7</v>
      </c>
      <c r="H10" s="45">
        <v>5</v>
      </c>
    </row>
    <row r="11" spans="1:8" x14ac:dyDescent="0.25">
      <c r="A11" s="145"/>
      <c r="B11" s="48" t="s">
        <v>86</v>
      </c>
      <c r="C11" s="144">
        <v>10</v>
      </c>
      <c r="D11" s="48" t="s">
        <v>101</v>
      </c>
      <c r="G11" s="43">
        <v>8</v>
      </c>
      <c r="H11" s="45">
        <v>2</v>
      </c>
    </row>
    <row r="12" spans="1:8" x14ac:dyDescent="0.25">
      <c r="A12" s="144" t="s">
        <v>5</v>
      </c>
      <c r="B12" s="48" t="s">
        <v>88</v>
      </c>
      <c r="C12" s="148"/>
      <c r="D12" s="62" t="s">
        <v>78</v>
      </c>
      <c r="G12" s="43">
        <v>9</v>
      </c>
      <c r="H12" s="45">
        <v>1</v>
      </c>
    </row>
    <row r="13" spans="1:8" x14ac:dyDescent="0.25">
      <c r="A13" s="148"/>
      <c r="B13" s="48" t="s">
        <v>89</v>
      </c>
      <c r="C13" s="145"/>
      <c r="D13" s="48" t="s">
        <v>103</v>
      </c>
      <c r="G13" s="43">
        <v>10</v>
      </c>
      <c r="H13" s="45">
        <v>2</v>
      </c>
    </row>
    <row r="14" spans="1:8" x14ac:dyDescent="0.25">
      <c r="A14" s="148"/>
      <c r="B14" s="48" t="s">
        <v>91</v>
      </c>
      <c r="C14" s="53">
        <v>11</v>
      </c>
      <c r="D14" s="48" t="s">
        <v>80</v>
      </c>
      <c r="G14" s="43">
        <v>11</v>
      </c>
      <c r="H14" s="45">
        <v>1</v>
      </c>
    </row>
    <row r="15" spans="1:8" x14ac:dyDescent="0.25">
      <c r="A15" s="148"/>
      <c r="B15" s="48" t="s">
        <v>92</v>
      </c>
      <c r="C15" s="53">
        <v>12</v>
      </c>
      <c r="D15" s="48" t="s">
        <v>81</v>
      </c>
      <c r="G15" s="43">
        <v>12</v>
      </c>
      <c r="H15" s="45">
        <v>1</v>
      </c>
    </row>
    <row r="16" spans="1:8" x14ac:dyDescent="0.25">
      <c r="A16" s="145"/>
      <c r="B16" s="48" t="s">
        <v>90</v>
      </c>
      <c r="C16" s="144">
        <v>13</v>
      </c>
      <c r="D16" s="48" t="s">
        <v>100</v>
      </c>
      <c r="G16" s="43">
        <v>13</v>
      </c>
      <c r="H16" s="45">
        <v>2</v>
      </c>
    </row>
    <row r="17" spans="1:8" ht="15.75" thickBot="1" x14ac:dyDescent="0.3">
      <c r="A17" s="144">
        <v>5</v>
      </c>
      <c r="B17" s="48" t="s">
        <v>75</v>
      </c>
      <c r="C17" s="149"/>
      <c r="D17" s="50" t="s">
        <v>102</v>
      </c>
      <c r="H17" s="45">
        <v>32</v>
      </c>
    </row>
    <row r="18" spans="1:8" ht="15.75" thickTop="1" x14ac:dyDescent="0.25">
      <c r="A18" s="148"/>
      <c r="B18" s="48" t="s">
        <v>76</v>
      </c>
    </row>
    <row r="19" spans="1:8" x14ac:dyDescent="0.25">
      <c r="A19" s="148"/>
      <c r="B19" s="48" t="s">
        <v>77</v>
      </c>
    </row>
    <row r="20" spans="1:8" ht="15.75" thickBot="1" x14ac:dyDescent="0.3">
      <c r="A20" s="148"/>
      <c r="B20" s="54" t="s">
        <v>87</v>
      </c>
    </row>
    <row r="21" spans="1:8" ht="15.75" thickTop="1" x14ac:dyDescent="0.25">
      <c r="A21" s="150"/>
      <c r="B21" s="55"/>
    </row>
    <row r="22" spans="1:8" x14ac:dyDescent="0.25">
      <c r="A22" s="141"/>
      <c r="B22" s="25"/>
      <c r="G22" s="46"/>
      <c r="H22" s="45"/>
    </row>
    <row r="23" spans="1:8" x14ac:dyDescent="0.25">
      <c r="A23" s="141"/>
      <c r="B23" s="25"/>
      <c r="G23" s="46"/>
      <c r="H23" s="45"/>
    </row>
    <row r="24" spans="1:8" x14ac:dyDescent="0.25">
      <c r="A24" s="141"/>
      <c r="B24" s="25"/>
      <c r="G24" s="46"/>
      <c r="H24" s="45"/>
    </row>
    <row r="25" spans="1:8" x14ac:dyDescent="0.25">
      <c r="A25" s="141"/>
      <c r="B25" s="25"/>
      <c r="G25" s="46"/>
      <c r="H25" s="45"/>
    </row>
    <row r="26" spans="1:8" x14ac:dyDescent="0.25">
      <c r="A26" s="141"/>
      <c r="B26" s="25"/>
    </row>
    <row r="27" spans="1:8" x14ac:dyDescent="0.25">
      <c r="A27" s="141"/>
      <c r="B27" s="25"/>
    </row>
    <row r="28" spans="1:8" x14ac:dyDescent="0.25">
      <c r="A28" s="57"/>
      <c r="B28" s="25"/>
    </row>
    <row r="29" spans="1:8" x14ac:dyDescent="0.25">
      <c r="A29" s="141"/>
      <c r="B29" s="25"/>
    </row>
    <row r="30" spans="1:8" x14ac:dyDescent="0.25">
      <c r="A30" s="141"/>
      <c r="B30" s="25"/>
    </row>
    <row r="31" spans="1:8" x14ac:dyDescent="0.25">
      <c r="A31" s="141"/>
      <c r="B31" s="25"/>
    </row>
    <row r="32" spans="1:8" x14ac:dyDescent="0.25">
      <c r="A32" s="57"/>
      <c r="B32" s="25"/>
    </row>
    <row r="33" spans="1:2" x14ac:dyDescent="0.25">
      <c r="A33" s="57"/>
      <c r="B33" s="25"/>
    </row>
    <row r="34" spans="1:2" x14ac:dyDescent="0.25">
      <c r="A34" s="141"/>
      <c r="B34" s="25"/>
    </row>
    <row r="35" spans="1:2" x14ac:dyDescent="0.25">
      <c r="A35" s="141"/>
      <c r="B35" s="25"/>
    </row>
    <row r="36" spans="1:2" x14ac:dyDescent="0.25">
      <c r="A36" s="142" t="s">
        <v>82</v>
      </c>
      <c r="B36" s="142"/>
    </row>
    <row r="37" spans="1:2" x14ac:dyDescent="0.25">
      <c r="A37" s="56" t="s">
        <v>6</v>
      </c>
    </row>
  </sheetData>
  <mergeCells count="15">
    <mergeCell ref="C3:C7"/>
    <mergeCell ref="C8:C9"/>
    <mergeCell ref="C11:C13"/>
    <mergeCell ref="C16:C17"/>
    <mergeCell ref="A21:A25"/>
    <mergeCell ref="A29:A31"/>
    <mergeCell ref="A34:A35"/>
    <mergeCell ref="A36:B36"/>
    <mergeCell ref="A1:B1"/>
    <mergeCell ref="A6:A7"/>
    <mergeCell ref="A4:A5"/>
    <mergeCell ref="A9:A11"/>
    <mergeCell ref="A12:A16"/>
    <mergeCell ref="A17:A20"/>
    <mergeCell ref="A26:A27"/>
  </mergeCells>
  <pageMargins left="0.7" right="0.7" top="0.75" bottom="0.75" header="0.3" footer="0.3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20" workbookViewId="0">
      <selection activeCell="P16" sqref="P16"/>
    </sheetView>
  </sheetViews>
  <sheetFormatPr defaultRowHeight="15" x14ac:dyDescent="0.25"/>
  <cols>
    <col min="1" max="1" width="21.28515625" customWidth="1"/>
    <col min="2" max="2" width="11.5703125" hidden="1" customWidth="1"/>
  </cols>
  <sheetData>
    <row r="1" spans="1:12" ht="18" x14ac:dyDescent="0.25">
      <c r="A1" s="153" t="s">
        <v>34</v>
      </c>
      <c r="B1" s="153"/>
      <c r="C1" s="153"/>
      <c r="D1" s="153"/>
      <c r="E1" s="153"/>
      <c r="F1" s="153"/>
      <c r="G1" s="153"/>
      <c r="H1" s="153"/>
      <c r="I1" s="153"/>
      <c r="J1" s="153"/>
    </row>
    <row r="3" spans="1:12" ht="15.75" x14ac:dyDescent="0.25">
      <c r="A3" s="152" t="s">
        <v>29</v>
      </c>
      <c r="B3" s="152" t="s">
        <v>31</v>
      </c>
      <c r="C3" s="152"/>
      <c r="D3" s="152"/>
      <c r="E3" s="152"/>
      <c r="F3" s="152"/>
      <c r="G3" s="152"/>
      <c r="H3" s="152"/>
      <c r="I3" s="152"/>
      <c r="J3" s="152" t="s">
        <v>0</v>
      </c>
    </row>
    <row r="4" spans="1:12" ht="29.25" customHeight="1" x14ac:dyDescent="0.3">
      <c r="A4" s="152"/>
      <c r="B4" s="12" t="s">
        <v>30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 t="s">
        <v>27</v>
      </c>
      <c r="J4" s="152"/>
      <c r="L4" s="3"/>
    </row>
    <row r="5" spans="1:12" ht="30" customHeight="1" x14ac:dyDescent="0.25">
      <c r="A5" s="9" t="s">
        <v>32</v>
      </c>
      <c r="C5" s="6">
        <v>53</v>
      </c>
      <c r="D5" s="6">
        <v>23</v>
      </c>
      <c r="E5" s="6">
        <v>57</v>
      </c>
      <c r="F5" s="6">
        <v>79</v>
      </c>
      <c r="G5" s="6">
        <v>73</v>
      </c>
      <c r="H5" s="6">
        <v>50</v>
      </c>
      <c r="I5" s="6">
        <v>3</v>
      </c>
      <c r="J5" s="6">
        <v>338</v>
      </c>
    </row>
    <row r="6" spans="1:12" ht="30" customHeight="1" x14ac:dyDescent="0.25">
      <c r="A6" s="10" t="s">
        <v>33</v>
      </c>
      <c r="C6" s="6">
        <v>7</v>
      </c>
      <c r="D6" s="6">
        <v>30</v>
      </c>
      <c r="E6" s="6">
        <v>6</v>
      </c>
      <c r="F6" s="6">
        <v>36</v>
      </c>
      <c r="G6" s="6">
        <v>25</v>
      </c>
      <c r="H6" s="6">
        <v>9</v>
      </c>
      <c r="I6" s="7">
        <v>0</v>
      </c>
      <c r="J6" s="6">
        <v>113</v>
      </c>
    </row>
    <row r="7" spans="1:12" ht="30" customHeight="1" x14ac:dyDescent="0.25">
      <c r="A7" s="11" t="s">
        <v>28</v>
      </c>
      <c r="C7" s="8">
        <v>8</v>
      </c>
      <c r="D7" s="8">
        <v>5</v>
      </c>
      <c r="E7" s="8">
        <v>69</v>
      </c>
      <c r="F7" s="8">
        <v>32</v>
      </c>
      <c r="G7" s="8">
        <v>31</v>
      </c>
      <c r="H7" s="8">
        <v>49</v>
      </c>
      <c r="I7" s="8">
        <v>11</v>
      </c>
      <c r="J7" s="8">
        <v>205</v>
      </c>
    </row>
    <row r="8" spans="1:12" ht="30" customHeight="1" x14ac:dyDescent="0.25">
      <c r="A8" s="4" t="s">
        <v>0</v>
      </c>
      <c r="B8" s="5"/>
      <c r="C8" s="14">
        <v>68</v>
      </c>
      <c r="D8" s="14">
        <v>58</v>
      </c>
      <c r="E8" s="14">
        <v>132</v>
      </c>
      <c r="F8" s="14">
        <v>147</v>
      </c>
      <c r="G8" s="14">
        <v>129</v>
      </c>
      <c r="H8" s="14">
        <v>108</v>
      </c>
      <c r="I8" s="14">
        <v>14</v>
      </c>
      <c r="J8" s="15">
        <v>656</v>
      </c>
    </row>
    <row r="9" spans="1:12" ht="16.5" customHeight="1" x14ac:dyDescent="0.25">
      <c r="A9" s="154" t="s">
        <v>6</v>
      </c>
      <c r="B9" s="154"/>
      <c r="C9" s="154"/>
      <c r="D9" s="154"/>
      <c r="E9" s="154"/>
      <c r="F9" s="154"/>
      <c r="G9" s="23"/>
      <c r="H9" s="23"/>
      <c r="I9" s="23"/>
      <c r="J9" s="23"/>
    </row>
    <row r="10" spans="1:12" ht="16.5" customHeight="1" x14ac:dyDescent="0.25">
      <c r="A10" s="151" t="s">
        <v>59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2" ht="30" customHeight="1" x14ac:dyDescent="0.25"/>
    <row r="12" spans="1:12" ht="30" customHeight="1" x14ac:dyDescent="0.25">
      <c r="A12" s="16"/>
      <c r="B12" s="16"/>
      <c r="C12" s="13">
        <v>2006</v>
      </c>
      <c r="D12" s="13">
        <v>2007</v>
      </c>
      <c r="E12" s="13">
        <v>2008</v>
      </c>
      <c r="F12" s="13">
        <v>2009</v>
      </c>
      <c r="G12" s="13">
        <v>2010</v>
      </c>
      <c r="H12" s="13">
        <v>2011</v>
      </c>
      <c r="I12" s="13" t="s">
        <v>27</v>
      </c>
    </row>
    <row r="13" spans="1:12" ht="30" customHeight="1" x14ac:dyDescent="0.25">
      <c r="A13" s="17" t="s">
        <v>32</v>
      </c>
      <c r="B13" s="16"/>
      <c r="C13" s="18">
        <v>53</v>
      </c>
      <c r="D13" s="18">
        <v>23</v>
      </c>
      <c r="E13" s="18">
        <v>57</v>
      </c>
      <c r="F13" s="18">
        <v>79</v>
      </c>
      <c r="G13" s="18">
        <v>73</v>
      </c>
      <c r="H13" s="18">
        <v>50</v>
      </c>
      <c r="I13" s="18">
        <v>3</v>
      </c>
      <c r="J13" s="6"/>
    </row>
    <row r="14" spans="1:12" ht="30" customHeight="1" x14ac:dyDescent="0.25">
      <c r="A14" s="19" t="s">
        <v>33</v>
      </c>
      <c r="B14" s="16"/>
      <c r="C14" s="18">
        <v>7</v>
      </c>
      <c r="D14" s="18">
        <v>30</v>
      </c>
      <c r="E14" s="18">
        <v>6</v>
      </c>
      <c r="F14" s="18">
        <v>36</v>
      </c>
      <c r="G14" s="18">
        <v>25</v>
      </c>
      <c r="H14" s="18">
        <v>9</v>
      </c>
      <c r="I14" s="20">
        <v>0</v>
      </c>
      <c r="J14" s="6"/>
    </row>
    <row r="15" spans="1:12" ht="30" customHeight="1" x14ac:dyDescent="0.25">
      <c r="A15" s="21" t="s">
        <v>28</v>
      </c>
      <c r="B15" s="16"/>
      <c r="C15" s="22">
        <v>8</v>
      </c>
      <c r="D15" s="22">
        <v>5</v>
      </c>
      <c r="E15" s="22">
        <v>69</v>
      </c>
      <c r="F15" s="22">
        <v>32</v>
      </c>
      <c r="G15" s="22">
        <v>31</v>
      </c>
      <c r="H15" s="22">
        <v>49</v>
      </c>
      <c r="I15" s="22">
        <v>11</v>
      </c>
      <c r="J15" s="8"/>
    </row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0:J10"/>
    <mergeCell ref="A3:A4"/>
    <mergeCell ref="B3:I3"/>
    <mergeCell ref="J3:J4"/>
    <mergeCell ref="A1:J1"/>
    <mergeCell ref="A9:F9"/>
  </mergeCells>
  <printOptions horizontalCentered="1" verticalCentered="1"/>
  <pageMargins left="0.34" right="0.36" top="0.75" bottom="3.48" header="0.3" footer="0.3"/>
  <pageSetup paperSize="9"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C17"/>
  <sheetViews>
    <sheetView workbookViewId="0">
      <selection activeCell="B4" sqref="B4:C17"/>
    </sheetView>
  </sheetViews>
  <sheetFormatPr defaultRowHeight="15" x14ac:dyDescent="0.25"/>
  <cols>
    <col min="3" max="3" width="11.5703125" customWidth="1"/>
  </cols>
  <sheetData>
    <row r="4" spans="2:3" x14ac:dyDescent="0.25">
      <c r="C4" s="29" t="s">
        <v>64</v>
      </c>
    </row>
    <row r="5" spans="2:3" x14ac:dyDescent="0.25">
      <c r="B5" s="1" t="s">
        <v>46</v>
      </c>
      <c r="C5" s="2">
        <v>417695</v>
      </c>
    </row>
    <row r="6" spans="2:3" x14ac:dyDescent="0.25">
      <c r="B6" s="1" t="s">
        <v>47</v>
      </c>
      <c r="C6" s="2">
        <v>363270</v>
      </c>
    </row>
    <row r="7" spans="2:3" x14ac:dyDescent="0.25">
      <c r="B7" s="1" t="s">
        <v>48</v>
      </c>
      <c r="C7" s="2">
        <v>367591</v>
      </c>
    </row>
    <row r="8" spans="2:3" x14ac:dyDescent="0.25">
      <c r="B8" s="1" t="s">
        <v>49</v>
      </c>
      <c r="C8" s="2">
        <v>239151</v>
      </c>
    </row>
    <row r="9" spans="2:3" x14ac:dyDescent="0.25">
      <c r="B9" s="1" t="s">
        <v>50</v>
      </c>
      <c r="C9" s="2">
        <v>249780</v>
      </c>
    </row>
    <row r="10" spans="2:3" x14ac:dyDescent="0.25">
      <c r="B10" s="1" t="s">
        <v>51</v>
      </c>
      <c r="C10" s="2">
        <v>575294</v>
      </c>
    </row>
    <row r="11" spans="2:3" x14ac:dyDescent="0.25">
      <c r="B11" s="1" t="s">
        <v>52</v>
      </c>
      <c r="C11" s="2">
        <v>391920</v>
      </c>
    </row>
    <row r="12" spans="2:3" x14ac:dyDescent="0.25">
      <c r="B12" s="1" t="s">
        <v>53</v>
      </c>
      <c r="C12" s="2">
        <v>337680</v>
      </c>
    </row>
    <row r="13" spans="2:3" x14ac:dyDescent="0.25">
      <c r="B13" s="1" t="s">
        <v>54</v>
      </c>
      <c r="C13" s="2">
        <v>340714</v>
      </c>
    </row>
    <row r="14" spans="2:3" x14ac:dyDescent="0.25">
      <c r="B14" s="1" t="s">
        <v>55</v>
      </c>
      <c r="C14" s="2">
        <v>321071</v>
      </c>
    </row>
    <row r="15" spans="2:3" x14ac:dyDescent="0.25">
      <c r="B15" s="1" t="s">
        <v>56</v>
      </c>
      <c r="C15" s="2">
        <v>332750</v>
      </c>
    </row>
    <row r="16" spans="2:3" x14ac:dyDescent="0.25">
      <c r="B16" s="1" t="s">
        <v>57</v>
      </c>
      <c r="C16" s="2">
        <v>307971</v>
      </c>
    </row>
    <row r="17" spans="2:3" x14ac:dyDescent="0.25">
      <c r="B17" s="1" t="s">
        <v>58</v>
      </c>
      <c r="C17" s="2">
        <v>208450</v>
      </c>
    </row>
  </sheetData>
  <pageMargins left="0.7" right="0.7" top="0.75" bottom="0.75" header="0.3" footer="0.3"/>
  <ignoredErrors>
    <ignoredError sqref="B5:B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7"/>
  <sheetViews>
    <sheetView workbookViewId="0">
      <selection activeCell="O29" sqref="O29"/>
    </sheetView>
  </sheetViews>
  <sheetFormatPr defaultRowHeight="15" x14ac:dyDescent="0.25"/>
  <cols>
    <col min="2" max="2" width="10.85546875" customWidth="1"/>
    <col min="3" max="3" width="15.28515625" customWidth="1"/>
  </cols>
  <sheetData>
    <row r="2" spans="1:3" ht="30" x14ac:dyDescent="0.25">
      <c r="B2" s="30" t="s">
        <v>65</v>
      </c>
      <c r="C2" s="30" t="s">
        <v>67</v>
      </c>
    </row>
    <row r="3" spans="1:3" x14ac:dyDescent="0.25">
      <c r="A3" s="31">
        <v>2000</v>
      </c>
      <c r="B3" s="34">
        <v>718</v>
      </c>
      <c r="C3" s="35">
        <v>6400698</v>
      </c>
    </row>
    <row r="4" spans="1:3" x14ac:dyDescent="0.25">
      <c r="A4" s="32">
        <v>2001</v>
      </c>
      <c r="B4" s="36">
        <v>725</v>
      </c>
      <c r="C4" s="37">
        <v>7096680</v>
      </c>
    </row>
    <row r="5" spans="1:3" x14ac:dyDescent="0.25">
      <c r="A5" s="32">
        <v>2002</v>
      </c>
      <c r="B5" s="36">
        <v>715</v>
      </c>
      <c r="C5" s="37">
        <v>4293383</v>
      </c>
    </row>
    <row r="6" spans="1:3" x14ac:dyDescent="0.25">
      <c r="A6" s="32">
        <v>2003</v>
      </c>
      <c r="B6" s="36">
        <v>765</v>
      </c>
      <c r="C6" s="37">
        <v>2844038</v>
      </c>
    </row>
    <row r="7" spans="1:3" x14ac:dyDescent="0.25">
      <c r="A7" s="32">
        <v>2004</v>
      </c>
      <c r="B7" s="36">
        <v>985</v>
      </c>
      <c r="C7" s="37">
        <v>2930240</v>
      </c>
    </row>
    <row r="8" spans="1:3" x14ac:dyDescent="0.25">
      <c r="A8" s="32">
        <v>2005</v>
      </c>
      <c r="B8" s="36">
        <v>1377</v>
      </c>
      <c r="C8" s="37">
        <v>3714843</v>
      </c>
    </row>
    <row r="9" spans="1:3" x14ac:dyDescent="0.25">
      <c r="A9" s="32">
        <v>2006</v>
      </c>
      <c r="B9" s="36">
        <v>1257</v>
      </c>
      <c r="C9" s="38">
        <v>3210508</v>
      </c>
    </row>
    <row r="10" spans="1:3" x14ac:dyDescent="0.25">
      <c r="A10" s="32">
        <v>2007</v>
      </c>
      <c r="B10" s="36">
        <v>1381</v>
      </c>
      <c r="C10" s="37">
        <v>3751974.3</v>
      </c>
    </row>
    <row r="11" spans="1:3" x14ac:dyDescent="0.25">
      <c r="A11" s="32">
        <v>2008</v>
      </c>
      <c r="B11" s="36">
        <v>1024</v>
      </c>
      <c r="C11" s="37">
        <v>4007776</v>
      </c>
    </row>
    <row r="12" spans="1:3" x14ac:dyDescent="0.25">
      <c r="A12" s="32">
        <v>2009</v>
      </c>
      <c r="B12" s="38">
        <v>982</v>
      </c>
      <c r="C12" s="39">
        <v>3836341.2</v>
      </c>
    </row>
    <row r="13" spans="1:3" x14ac:dyDescent="0.25">
      <c r="A13" s="32">
        <v>2010</v>
      </c>
      <c r="B13" s="39">
        <v>1107</v>
      </c>
      <c r="C13" s="39">
        <v>6797197.6200000001</v>
      </c>
    </row>
    <row r="14" spans="1:3" x14ac:dyDescent="0.25">
      <c r="A14" s="32">
        <v>2011</v>
      </c>
      <c r="B14" s="39">
        <v>1096</v>
      </c>
      <c r="C14" s="38">
        <v>4458219.97</v>
      </c>
    </row>
    <row r="15" spans="1:3" x14ac:dyDescent="0.25">
      <c r="A15" s="33">
        <v>2012</v>
      </c>
      <c r="B15" s="40">
        <v>1380</v>
      </c>
      <c r="C15" s="41">
        <v>4647014.1900000004</v>
      </c>
    </row>
    <row r="17" spans="18:18" x14ac:dyDescent="0.25">
      <c r="R17" s="24"/>
    </row>
  </sheetData>
  <pageMargins left="0.32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5"/>
  <sheetViews>
    <sheetView workbookViewId="0">
      <selection activeCell="P28" sqref="P28"/>
    </sheetView>
  </sheetViews>
  <sheetFormatPr defaultRowHeight="15" x14ac:dyDescent="0.25"/>
  <cols>
    <col min="3" max="3" width="13.7109375" customWidth="1"/>
    <col min="4" max="4" width="9.140625" style="44"/>
  </cols>
  <sheetData>
    <row r="2" spans="1:3" ht="45" x14ac:dyDescent="0.25">
      <c r="B2" s="42" t="s">
        <v>66</v>
      </c>
      <c r="C2" s="30" t="s">
        <v>68</v>
      </c>
    </row>
    <row r="3" spans="1:3" x14ac:dyDescent="0.25">
      <c r="A3" s="31">
        <v>2000</v>
      </c>
      <c r="B3" s="35">
        <v>887</v>
      </c>
      <c r="C3" s="35">
        <v>421187</v>
      </c>
    </row>
    <row r="4" spans="1:3" x14ac:dyDescent="0.25">
      <c r="A4" s="32">
        <v>2001</v>
      </c>
      <c r="B4" s="37">
        <v>1079</v>
      </c>
      <c r="C4" s="37">
        <v>443078</v>
      </c>
    </row>
    <row r="5" spans="1:3" x14ac:dyDescent="0.25">
      <c r="A5" s="32">
        <v>2002</v>
      </c>
      <c r="B5" s="37">
        <v>1207</v>
      </c>
      <c r="C5" s="37">
        <v>313568</v>
      </c>
    </row>
    <row r="6" spans="1:3" x14ac:dyDescent="0.25">
      <c r="A6" s="32">
        <v>2003</v>
      </c>
      <c r="B6" s="37">
        <v>1192</v>
      </c>
      <c r="C6" s="37">
        <v>479320</v>
      </c>
    </row>
    <row r="7" spans="1:3" x14ac:dyDescent="0.25">
      <c r="A7" s="32">
        <v>2004</v>
      </c>
      <c r="B7" s="37">
        <v>1456</v>
      </c>
      <c r="C7" s="37">
        <v>725459</v>
      </c>
    </row>
    <row r="8" spans="1:3" x14ac:dyDescent="0.25">
      <c r="A8" s="32">
        <v>2005</v>
      </c>
      <c r="B8" s="37">
        <v>1647</v>
      </c>
      <c r="C8" s="37">
        <v>942968</v>
      </c>
    </row>
    <row r="9" spans="1:3" x14ac:dyDescent="0.25">
      <c r="A9" s="32">
        <v>2006</v>
      </c>
      <c r="B9" s="37">
        <v>1577</v>
      </c>
      <c r="C9" s="37">
        <v>959039.88</v>
      </c>
    </row>
    <row r="10" spans="1:3" x14ac:dyDescent="0.25">
      <c r="A10" s="32">
        <v>2007</v>
      </c>
      <c r="B10" s="37">
        <v>1552</v>
      </c>
      <c r="C10" s="37">
        <v>872490.96</v>
      </c>
    </row>
    <row r="11" spans="1:3" x14ac:dyDescent="0.25">
      <c r="A11" s="32">
        <v>2008</v>
      </c>
      <c r="B11" s="37">
        <v>1334</v>
      </c>
      <c r="C11" s="37">
        <v>841490.96</v>
      </c>
    </row>
    <row r="12" spans="1:3" x14ac:dyDescent="0.25">
      <c r="A12" s="32">
        <v>2009</v>
      </c>
      <c r="B12" s="38">
        <v>98</v>
      </c>
      <c r="C12" s="38">
        <v>103329.60000000001</v>
      </c>
    </row>
    <row r="13" spans="1:3" x14ac:dyDescent="0.25">
      <c r="A13" s="32">
        <v>2010</v>
      </c>
      <c r="B13" s="38">
        <v>115</v>
      </c>
      <c r="C13" s="38">
        <v>93492.3</v>
      </c>
    </row>
    <row r="14" spans="1:3" x14ac:dyDescent="0.25">
      <c r="A14" s="32">
        <v>2011</v>
      </c>
      <c r="B14" s="38">
        <v>102</v>
      </c>
      <c r="C14" s="38">
        <v>97058.4</v>
      </c>
    </row>
    <row r="15" spans="1:3" x14ac:dyDescent="0.25">
      <c r="A15" s="33">
        <v>2012</v>
      </c>
      <c r="B15" s="40">
        <v>96</v>
      </c>
      <c r="C15" s="40">
        <v>113205.65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Dashboard</vt:lpstr>
      <vt:lpstr>Table</vt:lpstr>
      <vt:lpstr>Sheet2</vt:lpstr>
      <vt:lpstr>Sheet</vt:lpstr>
      <vt:lpstr>Wildlife Permits</vt:lpstr>
      <vt:lpstr>Rev for LTP</vt:lpstr>
      <vt:lpstr>CITES</vt:lpstr>
      <vt:lpstr>Non-CITES</vt:lpstr>
      <vt:lpstr>Sheet 1</vt:lpstr>
      <vt:lpstr>Fig.16</vt:lpstr>
      <vt:lpstr>Sheet!Print_Area</vt:lpstr>
      <vt:lpstr>Table!Print_Area</vt:lpstr>
      <vt:lpstr>'Wildlife Permits'!Print_Area</vt:lpstr>
    </vt:vector>
  </TitlesOfParts>
  <Company>DENR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sbarabejo</dc:creator>
  <cp:lastModifiedBy>Antonio Miguel F. Terrado</cp:lastModifiedBy>
  <cp:lastPrinted>2014-11-20T07:43:40Z</cp:lastPrinted>
  <dcterms:created xsi:type="dcterms:W3CDTF">2013-07-16T01:44:45Z</dcterms:created>
  <dcterms:modified xsi:type="dcterms:W3CDTF">2019-12-11T05:45:14Z</dcterms:modified>
</cp:coreProperties>
</file>